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25" windowWidth="13755" windowHeight="7425" activeTab="0"/>
  </bookViews>
  <sheets>
    <sheet name="A-49" sheetId="1" r:id="rId1"/>
    <sheet name="A-50" sheetId="2" r:id="rId2"/>
    <sheet name="A-51" sheetId="3" r:id="rId3"/>
    <sheet name="A-52" sheetId="4" r:id="rId4"/>
    <sheet name="A-53" sheetId="5" r:id="rId5"/>
    <sheet name="A-54" sheetId="6" r:id="rId6"/>
    <sheet name="A-55" sheetId="7" r:id="rId7"/>
    <sheet name="A-56" sheetId="8" r:id="rId8"/>
    <sheet name="A-57" sheetId="9" r:id="rId9"/>
    <sheet name="A-58" sheetId="10" r:id="rId10"/>
    <sheet name="A-59" sheetId="11" r:id="rId11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<sst xmlns="http://schemas.openxmlformats.org/spreadsheetml/2006/main" count="1038" uniqueCount="303">
  <si>
    <t>Total Energy Consumption (trillion Btu)</t>
  </si>
  <si>
    <t>Sum of
Major
Fuels</t>
  </si>
  <si>
    <t>Electricity</t>
  </si>
  <si>
    <t>Natural
Gas</t>
  </si>
  <si>
    <t>Fuel
Oil</t>
  </si>
  <si>
    <t>District
Heat</t>
  </si>
  <si>
    <t>Primary</t>
  </si>
  <si>
    <t>Site</t>
  </si>
  <si>
    <t>All Buildings ................</t>
  </si>
  <si>
    <t>Principal Building Activity</t>
  </si>
  <si>
    <t>Education ....................</t>
  </si>
  <si>
    <t>Food Sales ...................</t>
  </si>
  <si>
    <t>Food Service .................</t>
  </si>
  <si>
    <t>Health Care ..................</t>
  </si>
  <si>
    <t xml:space="preserve">  Inpatient ..................</t>
  </si>
  <si>
    <t xml:space="preserve">  Outpatient .................</t>
  </si>
  <si>
    <t>Lodging ......................</t>
  </si>
  <si>
    <t>Mercantile ...................</t>
  </si>
  <si>
    <t xml:space="preserve">  Retail (Other Than Mall) ...</t>
  </si>
  <si>
    <t xml:space="preserve">  Enclosed and Strip Malls ...</t>
  </si>
  <si>
    <t>Office .......................</t>
  </si>
  <si>
    <t>Public Assembly ..............</t>
  </si>
  <si>
    <t>Public Order and Safety ......</t>
  </si>
  <si>
    <t>Religious Worship ............</t>
  </si>
  <si>
    <t>Service ......................</t>
  </si>
  <si>
    <t>Warehouse and Storage ........</t>
  </si>
  <si>
    <t>Other ........................</t>
  </si>
  <si>
    <t>Vacant .......................</t>
  </si>
  <si>
    <t>Note: Site electricity is the amount delivered to commercial buildings while primary includes site electricity and conversion losses in its generation, transmission and</t>
  </si>
  <si>
    <t>Source: EIA</t>
  </si>
  <si>
    <t>Table C1. Total Energy Consumption by Major Fuel for All Buildings</t>
  </si>
  <si>
    <t>n.a.</t>
  </si>
  <si>
    <t xml:space="preserve">         distribution; n.a. means data are not available.</t>
  </si>
  <si>
    <t>Appendix Table A-49. EIA's Commercial Building Energy Consumption Survey, 1999</t>
  </si>
  <si>
    <t>Table C1A. Total Energy Consumption by Major Fuel for All Buildings</t>
  </si>
  <si>
    <t>Appendix Table A-50.  EIA's Commercial Building Energy Consumption Survey, 2003</t>
  </si>
  <si>
    <t>In the EIA Commercial Sector</t>
  </si>
  <si>
    <t>(trillion Btus)</t>
  </si>
  <si>
    <t>Natural</t>
  </si>
  <si>
    <t>Fuel</t>
  </si>
  <si>
    <t>District</t>
  </si>
  <si>
    <t>Building Activity</t>
  </si>
  <si>
    <t>Industry</t>
  </si>
  <si>
    <t>NAICS</t>
  </si>
  <si>
    <t>Total</t>
  </si>
  <si>
    <t>Gas</t>
  </si>
  <si>
    <t>Oil</t>
  </si>
  <si>
    <t>Heat</t>
  </si>
  <si>
    <t>and notes</t>
  </si>
  <si>
    <t>Food sales split between wholesale</t>
  </si>
  <si>
    <t>Wholesale trade</t>
  </si>
  <si>
    <t xml:space="preserve">  and retail, based on split of revenues</t>
  </si>
  <si>
    <t>Share</t>
  </si>
  <si>
    <t xml:space="preserve">  for food sales (Census data for</t>
  </si>
  <si>
    <t>Retail trade</t>
  </si>
  <si>
    <t>44-45</t>
  </si>
  <si>
    <t>mall buildings</t>
  </si>
  <si>
    <t>Mercantile, other than mall</t>
  </si>
  <si>
    <t>Sum, retail trade</t>
  </si>
  <si>
    <t>   Warehousing and storage</t>
  </si>
  <si>
    <t>Warehouse and storage</t>
  </si>
  <si>
    <t>Educational services</t>
  </si>
  <si>
    <t>Education</t>
  </si>
  <si>
    <t>Health care and social assistance</t>
  </si>
  <si>
    <t>   Ambulatory health care services</t>
  </si>
  <si>
    <t>Outpatient health care</t>
  </si>
  <si>
    <t>   Hospitals</t>
  </si>
  <si>
    <t>Inpatient health care</t>
  </si>
  <si>
    <t>Arts, entertainment, and recreation</t>
  </si>
  <si>
    <t>Public assembly</t>
  </si>
  <si>
    <t>Accommodation and food services</t>
  </si>
  <si>
    <t>   Accommodation</t>
  </si>
  <si>
    <t>lodging</t>
  </si>
  <si>
    <t>   Food services and drinking places</t>
  </si>
  <si>
    <t>Food service</t>
  </si>
  <si>
    <t>Government</t>
  </si>
  <si>
    <t>Public order and safety</t>
  </si>
  <si>
    <t>Households</t>
  </si>
  <si>
    <t>Religious worship</t>
  </si>
  <si>
    <t>Vacant</t>
  </si>
  <si>
    <t>To Be Split Based on Fixed Assets</t>
  </si>
  <si>
    <t xml:space="preserve">  Office</t>
  </si>
  <si>
    <t xml:space="preserve">  Service</t>
  </si>
  <si>
    <t xml:space="preserve">  Other</t>
  </si>
  <si>
    <t>Total to be split</t>
  </si>
  <si>
    <t>Totals  (Btus)</t>
  </si>
  <si>
    <t>Total Emissions Control (Mmt)</t>
  </si>
  <si>
    <t>Calculated Conversion Factor (Mmt/Btu)</t>
  </si>
  <si>
    <t>Source:  ESA; emissions control by primary fuel type from EIA.</t>
  </si>
  <si>
    <t>Educational Services</t>
  </si>
  <si>
    <t>Inpatient healt care</t>
  </si>
  <si>
    <t>To Be Split Based on Office Fixed Assets</t>
  </si>
  <si>
    <t>Calculated Conversion Factors (Mmt/Btu)</t>
  </si>
  <si>
    <t>In the EIA Commercial Sector with Estimates for 1998</t>
  </si>
  <si>
    <t>(%)</t>
  </si>
  <si>
    <t> Warehousing and storage</t>
  </si>
  <si>
    <t>To Be Split Based on Fixed Assets*</t>
  </si>
  <si>
    <t>Total Emissions (Mmt)</t>
  </si>
  <si>
    <t>*Split between government and industries for structures is 57.3% private, non-residential (industries)</t>
  </si>
  <si>
    <t xml:space="preserve"> and 42.7% government, BEA, Table 1.1 Current-Cost of Fixed Assets and Consumer Durable Goods.</t>
  </si>
  <si>
    <t>Source: ESA</t>
  </si>
  <si>
    <t>In the EIA Commercial Sector with Estimates for 2002 and 2006</t>
  </si>
  <si>
    <t>Estimate</t>
  </si>
  <si>
    <t>From BEA's Current Cost of Net Capital Stock of Private Nonresidential Fixed Assets</t>
  </si>
  <si>
    <t>Cost (millions)</t>
  </si>
  <si>
    <t>QIs (2000=100)</t>
  </si>
  <si>
    <t>Cost (2000$)</t>
  </si>
  <si>
    <t>INDUSTRY TITLE</t>
  </si>
  <si>
    <t>Offices</t>
  </si>
  <si>
    <t>Com.</t>
  </si>
  <si>
    <t>O + C</t>
  </si>
  <si>
    <t xml:space="preserve">  Agriculture, forestry, fising, and hunting</t>
  </si>
  <si>
    <t xml:space="preserve">   Farms</t>
  </si>
  <si>
    <t xml:space="preserve">   Forestry, fishing, and related activities</t>
  </si>
  <si>
    <t xml:space="preserve">  Mining</t>
  </si>
  <si>
    <t xml:space="preserve">   Oil and gas extraction</t>
  </si>
  <si>
    <t xml:space="preserve">   Mining, except oil and gas</t>
  </si>
  <si>
    <t xml:space="preserve">   Support activites for mining</t>
  </si>
  <si>
    <t xml:space="preserve">  Utilities</t>
  </si>
  <si>
    <t xml:space="preserve">  Construction                                 </t>
  </si>
  <si>
    <t xml:space="preserve">  Manufacturing</t>
  </si>
  <si>
    <t>31-33</t>
  </si>
  <si>
    <t xml:space="preserve">   Durable goods</t>
  </si>
  <si>
    <t>--------</t>
  </si>
  <si>
    <t>      Wood products</t>
  </si>
  <si>
    <t>      Nonmetallic mineral products</t>
  </si>
  <si>
    <t>      Primary metals</t>
  </si>
  <si>
    <t>      Fabricated metal products</t>
  </si>
  <si>
    <t>      Machinery</t>
  </si>
  <si>
    <t>      Computer and electronic products</t>
  </si>
  <si>
    <t>      Electrical equipment, appliances, and components</t>
  </si>
  <si>
    <t>      Motor vehicles, bodies and trailers, and parts</t>
  </si>
  <si>
    <t>3361-3</t>
  </si>
  <si>
    <t>      Other transportation equipment</t>
  </si>
  <si>
    <t>3364-9</t>
  </si>
  <si>
    <t>      Furniture and related products</t>
  </si>
  <si>
    <t>      Miscellaneous manufacturing</t>
  </si>
  <si>
    <t xml:space="preserve">   Nondurable goods</t>
  </si>
  <si>
    <t>      Food, beverage, and tobacco products</t>
  </si>
  <si>
    <t>      Textile mills and textile product mills</t>
  </si>
  <si>
    <t>      Apparel and leather and allied products</t>
  </si>
  <si>
    <t>      Paper products</t>
  </si>
  <si>
    <t>      Printing and related support activities</t>
  </si>
  <si>
    <t>      Petroleum and coal products</t>
  </si>
  <si>
    <t>      Chemical products</t>
  </si>
  <si>
    <t>      Plastics and rubber products</t>
  </si>
  <si>
    <t xml:space="preserve">  Wholesale trade</t>
  </si>
  <si>
    <t xml:space="preserve">  Retail trade</t>
  </si>
  <si>
    <t xml:space="preserve">  Transportation and warehousing</t>
  </si>
  <si>
    <t>48-49</t>
  </si>
  <si>
    <t>   Air transportation</t>
  </si>
  <si>
    <t>   Railroad transportation</t>
  </si>
  <si>
    <t>   Water transportation</t>
  </si>
  <si>
    <t>   Truck transportation</t>
  </si>
  <si>
    <t>   Transit and ground passenger transportation</t>
  </si>
  <si>
    <t>   Pipeline transportation</t>
  </si>
  <si>
    <t xml:space="preserve">   Other transportation and support activites </t>
  </si>
  <si>
    <t xml:space="preserve">  Information</t>
  </si>
  <si>
    <t>   Publishing industries (including software)</t>
  </si>
  <si>
    <t>   Motion picture and sound recording industries</t>
  </si>
  <si>
    <t>   Broadcasting and telecommunications</t>
  </si>
  <si>
    <t>   Information and data processing services</t>
  </si>
  <si>
    <t xml:space="preserve">  Finance and insurance</t>
  </si>
  <si>
    <t>   Federal Reserve banks</t>
  </si>
  <si>
    <t>   Credit intermediation and related activities</t>
  </si>
  <si>
    <t>   Securities, commodity contracts, and investments</t>
  </si>
  <si>
    <t>   Insurance carriers and related activities</t>
  </si>
  <si>
    <t>   Funds, trusts, and other financial vehicles</t>
  </si>
  <si>
    <t xml:space="preserve">  Real estate and rental and leasing</t>
  </si>
  <si>
    <t>   Real estate</t>
  </si>
  <si>
    <t>   Rental and leasing services and lessors of intangible assets</t>
  </si>
  <si>
    <t xml:space="preserve">  Professional, scientific, and technical services</t>
  </si>
  <si>
    <t>   Legal services</t>
  </si>
  <si>
    <t>   Computer systems design and related services</t>
  </si>
  <si>
    <t>   Miscellaneous professional, scientific, and technical services</t>
  </si>
  <si>
    <t>Exc. 5411, 5415</t>
  </si>
  <si>
    <t xml:space="preserve">  Management of companies and enterprises</t>
  </si>
  <si>
    <t xml:space="preserve">  Administrative and waste management services</t>
  </si>
  <si>
    <t>   Administrative and support services</t>
  </si>
  <si>
    <t>   Waste management and remediation services</t>
  </si>
  <si>
    <t xml:space="preserve">  Educational services                         </t>
  </si>
  <si>
    <t xml:space="preserve">  Health care and social assistance</t>
  </si>
  <si>
    <t>   Nursing and residential care facilities</t>
  </si>
  <si>
    <t xml:space="preserve">   Social assistance                    </t>
  </si>
  <si>
    <t xml:space="preserve">  Arts, entertainment, and recreation</t>
  </si>
  <si>
    <t>   Performing arts, spectator sports, museums, and related activities</t>
  </si>
  <si>
    <t>   Amusements, gambling, and recreation industries</t>
  </si>
  <si>
    <t xml:space="preserve">  Accommodation and food services</t>
  </si>
  <si>
    <t xml:space="preserve">  Other services, except government</t>
  </si>
  <si>
    <t>Source:  ESA using BEA data.</t>
  </si>
  <si>
    <t>Appendix Table A-58.  Office and Commercial Structures by Industry, 2006</t>
  </si>
  <si>
    <t>Appendix Table 57.  Office and Commercial Structures by Industry, 2002</t>
  </si>
  <si>
    <t>Appendix Table A-56. Office and Commercial Structures by Industry, 1998</t>
  </si>
  <si>
    <t>Appendix Table A-55.  Emissions by NAICS Industries and by Fuel Type, 2003</t>
  </si>
  <si>
    <t>Appendix Table A-54.  Emissions by NAICS Industries and by Fuel Type, 1999</t>
  </si>
  <si>
    <t>Appendix Table A-53.  Energy Consumption by NAICS Industries and Total Emissions by Fuel Type, 2003</t>
  </si>
  <si>
    <t>Appendix Table A-52.  Energy Consumption by NAICS Industries and Total Emissions by Fuel Type, 1999</t>
  </si>
  <si>
    <r>
      <t xml:space="preserve">CBECS Principal Building Activity (PBA)
</t>
    </r>
    <r>
      <rPr>
        <sz val="8"/>
        <rFont val="arial"/>
        <family val="2"/>
      </rPr>
      <t>[Category with Asterisk Indicates Most Likely]</t>
    </r>
  </si>
  <si>
    <t>NAICS Code/Description</t>
  </si>
  <si>
    <t>Food Sales</t>
  </si>
  <si>
    <t>Food Service</t>
  </si>
  <si>
    <t>Inpatient Health Care</t>
  </si>
  <si>
    <t>Outpatient Health Care</t>
  </si>
  <si>
    <t>Lodging</t>
  </si>
  <si>
    <t>Retail (non-mall)</t>
  </si>
  <si>
    <t>Retail (mall)</t>
  </si>
  <si>
    <t>Office</t>
  </si>
  <si>
    <t>Public Assembly</t>
  </si>
  <si>
    <t>Public Order/ Safety</t>
  </si>
  <si>
    <t>Religious Worship</t>
  </si>
  <si>
    <t>Service</t>
  </si>
  <si>
    <t>Warehouse/ Storage</t>
  </si>
  <si>
    <t>Other</t>
  </si>
  <si>
    <t>423/durables wholesalers</t>
  </si>
  <si>
    <t>X</t>
  </si>
  <si>
    <t>X*</t>
  </si>
  <si>
    <t>424/nondurables wholesalers</t>
  </si>
  <si>
    <t>441/motor vehicles &amp; parts dealers</t>
  </si>
  <si>
    <t>442/furniture/home furnishings stores</t>
  </si>
  <si>
    <t>443/electronics &amp; appliance stores</t>
  </si>
  <si>
    <t>444/building &amp; garden eqpt./supplies</t>
  </si>
  <si>
    <t>445/food &amp; beverage stores</t>
  </si>
  <si>
    <t>446/health &amp; personal care stores</t>
  </si>
  <si>
    <t>447/gasoline stations</t>
  </si>
  <si>
    <t>448/clothing &amp; accessories stores</t>
  </si>
  <si>
    <t>451/sports, hobby, book, music stores</t>
  </si>
  <si>
    <t>452/general merchandise stores</t>
  </si>
  <si>
    <t>453/other store retailers</t>
  </si>
  <si>
    <t>454/nonstore retailers</t>
  </si>
  <si>
    <t>481/air transportation</t>
  </si>
  <si>
    <t>482/rail transportation</t>
  </si>
  <si>
    <t>483/water transportation</t>
  </si>
  <si>
    <t>484/truck transportation</t>
  </si>
  <si>
    <t>485/transit &amp; ground passenger</t>
  </si>
  <si>
    <t>486/pipeline transportation</t>
  </si>
  <si>
    <t>487/scenic &amp; sightseeing transport</t>
  </si>
  <si>
    <t>488/transportation support activities</t>
  </si>
  <si>
    <t>491/postal service</t>
  </si>
  <si>
    <t>492/couriers and messengers</t>
  </si>
  <si>
    <t>493/warehousing and storage</t>
  </si>
  <si>
    <t>511/publishing industries</t>
  </si>
  <si>
    <t>512/motion picture &amp; sound recording</t>
  </si>
  <si>
    <t>515/broadcasting excluding internet</t>
  </si>
  <si>
    <t>516/internet publishing and broadcasting</t>
  </si>
  <si>
    <t>517/telecommunications</t>
  </si>
  <si>
    <t>518/internet service providers, etc</t>
  </si>
  <si>
    <t>519/other informaton services</t>
  </si>
  <si>
    <t>521/central bank</t>
  </si>
  <si>
    <t>522/credit intermediation etc.</t>
  </si>
  <si>
    <t>523/securities, investments, contracts</t>
  </si>
  <si>
    <t>524/insurance carriers etc.</t>
  </si>
  <si>
    <t>525/funds, trusts, and other financial</t>
  </si>
  <si>
    <t>531/real estate</t>
  </si>
  <si>
    <t>532/rental &amp; leasing services</t>
  </si>
  <si>
    <t>533/lessors of nonfinancial intangibles</t>
  </si>
  <si>
    <t>541/professional, scientific, tech services</t>
  </si>
  <si>
    <t>551/management of companies etc.</t>
  </si>
  <si>
    <t>561/administrative &amp; support services</t>
  </si>
  <si>
    <t>562/waste management &amp; remediation</t>
  </si>
  <si>
    <t>611/educational services</t>
  </si>
  <si>
    <t>621/ambulatory health care services</t>
  </si>
  <si>
    <t>622/hospitals</t>
  </si>
  <si>
    <t>623/nursing &amp; residential care facilities</t>
  </si>
  <si>
    <t>624/social assistance</t>
  </si>
  <si>
    <t>711/performing arts, spectator sports etc</t>
  </si>
  <si>
    <t>712/museums, historical sites, etc.</t>
  </si>
  <si>
    <t>713/amusement, gambling, recreation</t>
  </si>
  <si>
    <t>721/accommodation</t>
  </si>
  <si>
    <t>722/food services and drinking places</t>
  </si>
  <si>
    <t>811/repair and maintenance</t>
  </si>
  <si>
    <t>812/personal and laundry services</t>
  </si>
  <si>
    <t>813/religious, grantmaking, civic, etc.</t>
  </si>
  <si>
    <t>814/private households</t>
  </si>
  <si>
    <t>921/executive, legislative, other gov't.</t>
  </si>
  <si>
    <t>922/justice, order, and safety activities</t>
  </si>
  <si>
    <t>923/administration of programs</t>
  </si>
  <si>
    <t>924/administration of environ.programs</t>
  </si>
  <si>
    <t>925/administration of HUD</t>
  </si>
  <si>
    <t>926/administration of economic programs</t>
  </si>
  <si>
    <t>927/space research and technology</t>
  </si>
  <si>
    <t>928/national security &amp; int'l affairs</t>
  </si>
  <si>
    <t>Source:  EIA's rough crosswalk of CBECS building activities and NAICS industries (2002)</t>
  </si>
  <si>
    <t>Appendix Table A-51.  EIA's Commercial Sector:  Building Activities and NAICS Industries</t>
  </si>
  <si>
    <t xml:space="preserve">  4244 and 445)</t>
  </si>
  <si>
    <t xml:space="preserve">  NAICS 4244 and 445)</t>
  </si>
  <si>
    <r>
      <t>(Thousand metric Tons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)</t>
    </r>
  </si>
  <si>
    <r>
      <t>(Thousand Metric Tons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)</t>
    </r>
  </si>
  <si>
    <t>Million Metric Tons</t>
  </si>
  <si>
    <t>$bil, 00$</t>
  </si>
  <si>
    <r>
      <t>of CO</t>
    </r>
    <r>
      <rPr>
        <vertAlign val="subscript"/>
        <sz val="8"/>
        <rFont val="Arial"/>
        <family val="2"/>
      </rPr>
      <t>2</t>
    </r>
  </si>
  <si>
    <t>n.i.</t>
  </si>
  <si>
    <t>487, 488, 492</t>
  </si>
  <si>
    <t>532, 533</t>
  </si>
  <si>
    <t>Exc. 5411,5415</t>
  </si>
  <si>
    <t>711, 712</t>
  </si>
  <si>
    <t xml:space="preserve">Sum </t>
  </si>
  <si>
    <t>Less retail, warehousing and storage,hospitals,</t>
  </si>
  <si>
    <t xml:space="preserve">  health care services, arts and entertainment</t>
  </si>
  <si>
    <t xml:space="preserve">  and food services.</t>
  </si>
  <si>
    <t>Industry Commercial and Office Space Emissions from EIA's Commercial Sector</t>
  </si>
  <si>
    <t>n.i. means not included.</t>
  </si>
  <si>
    <r>
      <t>Appendix Table 59. 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Emissions by Industry for Office and Commercial Structures, 1998, 2002 and 2006</t>
    </r>
  </si>
  <si>
    <t>Based on Distribution of Office and Commercial Structures in the BEA Detailed Fixed Asset Data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</si>
</sst>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*."/>
    <numFmt numFmtId="165" formatCode="0.0%"/>
    <numFmt numFmtId="166" formatCode="0.0"/>
    <numFmt numFmtId="167" formatCode="#,##0.0"/>
    <numFmt numFmtId="168" formatCode="#,##0.000"/>
    <numFmt numFmtId="169" formatCode="0.000"/>
  </numFmts>
  <fonts count="11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vertAlign val="subscript"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b/>
      <vertAlign val="sub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164" fontId="1" fillId="0" borderId="2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2" fillId="0" borderId="2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6" fontId="2" fillId="0" borderId="2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1" fontId="2" fillId="0" borderId="2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3" fillId="0" borderId="12" xfId="0" applyFont="1" applyBorder="1" applyAlignment="1">
      <alignment horizontal="right"/>
    </xf>
    <xf numFmtId="167" fontId="2" fillId="0" borderId="3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168" fontId="2" fillId="0" borderId="6" xfId="0" applyNumberFormat="1" applyFont="1" applyBorder="1" applyAlignment="1">
      <alignment/>
    </xf>
    <xf numFmtId="168" fontId="2" fillId="0" borderId="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68" fontId="2" fillId="0" borderId="4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67" fontId="2" fillId="0" borderId="0" xfId="0" applyNumberFormat="1" applyFont="1" applyBorder="1" applyAlignment="1">
      <alignment horizontal="right"/>
    </xf>
    <xf numFmtId="167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7" fontId="2" fillId="0" borderId="1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2" fillId="0" borderId="0" xfId="0" applyFont="1" applyBorder="1" applyAlignment="1">
      <alignment horizontal="right"/>
    </xf>
    <xf numFmtId="167" fontId="2" fillId="0" borderId="0" xfId="0" applyNumberFormat="1" applyFont="1" applyBorder="1" applyAlignment="1">
      <alignment horizontal="center"/>
    </xf>
    <xf numFmtId="167" fontId="2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/>
    </xf>
    <xf numFmtId="0" fontId="3" fillId="0" borderId="4" xfId="0" applyFont="1" applyBorder="1" applyAlignment="1">
      <alignment horizontal="right"/>
    </xf>
    <xf numFmtId="167" fontId="2" fillId="0" borderId="5" xfId="0" applyNumberFormat="1" applyFont="1" applyBorder="1" applyAlignment="1">
      <alignment/>
    </xf>
    <xf numFmtId="167" fontId="2" fillId="0" borderId="4" xfId="0" applyNumberFormat="1" applyFont="1" applyBorder="1" applyAlignment="1">
      <alignment/>
    </xf>
    <xf numFmtId="167" fontId="2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2" xfId="0" applyFont="1" applyBorder="1" applyAlignment="1" quotePrefix="1">
      <alignment horizontal="left"/>
    </xf>
    <xf numFmtId="3" fontId="5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 quotePrefix="1">
      <alignment horizontal="center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9" fontId="7" fillId="0" borderId="0" xfId="0" applyNumberFormat="1" applyFont="1" applyBorder="1" applyAlignment="1">
      <alignment/>
    </xf>
    <xf numFmtId="0" fontId="7" fillId="0" borderId="3" xfId="0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 quotePrefix="1">
      <alignment horizontal="center"/>
    </xf>
    <xf numFmtId="0" fontId="4" fillId="0" borderId="12" xfId="0" applyFont="1" applyBorder="1" applyAlignment="1" quotePrefix="1">
      <alignment horizontal="center"/>
    </xf>
    <xf numFmtId="3" fontId="7" fillId="0" borderId="0" xfId="0" applyNumberFormat="1" applyFont="1" applyFill="1" applyBorder="1" applyAlignment="1">
      <alignment/>
    </xf>
    <xf numFmtId="168" fontId="7" fillId="0" borderId="0" xfId="0" applyNumberFormat="1" applyFont="1" applyFill="1" applyBorder="1" applyAlignment="1" quotePrefix="1">
      <alignment horizontal="right"/>
    </xf>
    <xf numFmtId="0" fontId="4" fillId="0" borderId="12" xfId="0" applyFont="1" applyBorder="1" applyAlignment="1">
      <alignment horizontal="left"/>
    </xf>
    <xf numFmtId="168" fontId="7" fillId="0" borderId="0" xfId="0" applyNumberFormat="1" applyFont="1" applyFill="1" applyBorder="1" applyAlignment="1">
      <alignment horizontal="right"/>
    </xf>
    <xf numFmtId="0" fontId="5" fillId="0" borderId="12" xfId="0" applyFont="1" applyBorder="1" applyAlignment="1">
      <alignment/>
    </xf>
    <xf numFmtId="0" fontId="4" fillId="0" borderId="12" xfId="0" applyFont="1" applyBorder="1" applyAlignment="1" quotePrefix="1">
      <alignment horizontal="left"/>
    </xf>
    <xf numFmtId="0" fontId="5" fillId="0" borderId="11" xfId="0" applyFont="1" applyBorder="1" applyAlignment="1">
      <alignment/>
    </xf>
    <xf numFmtId="3" fontId="7" fillId="0" borderId="5" xfId="0" applyNumberFormat="1" applyFont="1" applyBorder="1" applyAlignment="1">
      <alignment/>
    </xf>
    <xf numFmtId="0" fontId="7" fillId="0" borderId="5" xfId="0" applyFont="1" applyBorder="1" applyAlignment="1">
      <alignment/>
    </xf>
    <xf numFmtId="169" fontId="7" fillId="0" borderId="5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4" xfId="0" applyFont="1" applyBorder="1" applyAlignment="1">
      <alignment/>
    </xf>
    <xf numFmtId="0" fontId="0" fillId="2" borderId="0" xfId="0" applyFill="1" applyAlignment="1">
      <alignment/>
    </xf>
    <xf numFmtId="0" fontId="7" fillId="0" borderId="1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8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7" fontId="2" fillId="0" borderId="4" xfId="0" applyNumberFormat="1" applyFont="1" applyBorder="1" applyAlignment="1">
      <alignment horizontal="center"/>
    </xf>
    <xf numFmtId="167" fontId="2" fillId="0" borderId="5" xfId="0" applyNumberFormat="1" applyFont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167" fontId="2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167" fontId="2" fillId="0" borderId="0" xfId="0" applyNumberFormat="1" applyFont="1" applyAlignment="1">
      <alignment/>
    </xf>
    <xf numFmtId="0" fontId="3" fillId="0" borderId="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5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7" fontId="1" fillId="0" borderId="2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808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70.7109375" style="1" bestFit="1" customWidth="1"/>
    <col min="2" max="2" width="7.421875" style="1" customWidth="1"/>
    <col min="3" max="3" width="8.140625" style="1" bestFit="1" customWidth="1"/>
    <col min="4" max="4" width="5.57421875" style="1" bestFit="1" customWidth="1"/>
    <col min="5" max="5" width="8.7109375" style="1" customWidth="1"/>
    <col min="6" max="6" width="9.7109375" style="1" customWidth="1"/>
    <col min="7" max="7" width="7.140625" style="1" bestFit="1" customWidth="1"/>
    <col min="8" max="8" width="24.28125" style="1" customWidth="1"/>
    <col min="9" max="16384" width="9.140625" style="1" customWidth="1"/>
  </cols>
  <sheetData>
    <row r="1" spans="1:7" ht="12.75" customHeight="1">
      <c r="A1" s="163" t="s">
        <v>33</v>
      </c>
      <c r="B1" s="163"/>
      <c r="C1" s="163"/>
      <c r="D1" s="163"/>
      <c r="E1" s="163"/>
      <c r="F1" s="163"/>
      <c r="G1" s="163"/>
    </row>
    <row r="2" spans="1:7" ht="19.5" customHeight="1">
      <c r="A2" s="164" t="s">
        <v>30</v>
      </c>
      <c r="B2" s="165"/>
      <c r="C2" s="165"/>
      <c r="D2" s="165"/>
      <c r="E2" s="165"/>
      <c r="F2" s="165"/>
      <c r="G2" s="165"/>
    </row>
    <row r="3" spans="1:7" ht="24" customHeight="1">
      <c r="A3" s="166"/>
      <c r="B3" s="166" t="s">
        <v>0</v>
      </c>
      <c r="C3" s="166"/>
      <c r="D3" s="166"/>
      <c r="E3" s="166"/>
      <c r="F3" s="166"/>
      <c r="G3" s="167"/>
    </row>
    <row r="4" spans="1:7" ht="23.25" customHeight="1">
      <c r="A4" s="166"/>
      <c r="B4" s="166" t="s">
        <v>1</v>
      </c>
      <c r="C4" s="166" t="s">
        <v>2</v>
      </c>
      <c r="D4" s="166"/>
      <c r="E4" s="168" t="s">
        <v>3</v>
      </c>
      <c r="F4" s="168" t="s">
        <v>4</v>
      </c>
      <c r="G4" s="168" t="s">
        <v>5</v>
      </c>
    </row>
    <row r="5" spans="1:7" ht="28.5" customHeight="1">
      <c r="A5" s="166"/>
      <c r="B5" s="167"/>
      <c r="C5" s="3" t="s">
        <v>6</v>
      </c>
      <c r="D5" s="2" t="s">
        <v>7</v>
      </c>
      <c r="E5" s="169"/>
      <c r="F5" s="169"/>
      <c r="G5" s="169"/>
    </row>
    <row r="6" spans="1:7" ht="11.25">
      <c r="A6" s="4"/>
      <c r="B6" s="5"/>
      <c r="C6" s="5"/>
      <c r="D6" s="5"/>
      <c r="E6" s="5"/>
      <c r="F6" s="5"/>
      <c r="G6" s="6"/>
    </row>
    <row r="7" spans="1:7" ht="12.75" customHeight="1">
      <c r="A7" s="7" t="s">
        <v>8</v>
      </c>
      <c r="B7" s="8">
        <v>5733</v>
      </c>
      <c r="C7" s="8">
        <v>9352</v>
      </c>
      <c r="D7" s="8">
        <v>3098</v>
      </c>
      <c r="E7" s="8">
        <v>2023</v>
      </c>
      <c r="F7" s="8">
        <v>179</v>
      </c>
      <c r="G7" s="9">
        <v>433</v>
      </c>
    </row>
    <row r="8" spans="1:7" ht="12.75" customHeight="1">
      <c r="A8" s="10" t="s">
        <v>9</v>
      </c>
      <c r="B8" s="8"/>
      <c r="C8" s="8"/>
      <c r="D8" s="8"/>
      <c r="E8" s="8"/>
      <c r="F8" s="8"/>
      <c r="G8" s="9"/>
    </row>
    <row r="9" spans="1:7" ht="13.5" customHeight="1">
      <c r="A9" s="11" t="s">
        <v>10</v>
      </c>
      <c r="B9" s="8">
        <v>649</v>
      </c>
      <c r="C9" s="8">
        <v>777</v>
      </c>
      <c r="D9" s="8">
        <v>257</v>
      </c>
      <c r="E9" s="8">
        <v>227</v>
      </c>
      <c r="F9" s="8">
        <v>48</v>
      </c>
      <c r="G9" s="9">
        <v>117</v>
      </c>
    </row>
    <row r="10" spans="1:7" ht="15.75" customHeight="1">
      <c r="A10" s="11" t="s">
        <v>11</v>
      </c>
      <c r="B10" s="8">
        <v>201</v>
      </c>
      <c r="C10" s="8">
        <v>498</v>
      </c>
      <c r="D10" s="8">
        <v>165</v>
      </c>
      <c r="E10" s="8">
        <v>31</v>
      </c>
      <c r="F10" s="15" t="s">
        <v>31</v>
      </c>
      <c r="G10" s="16" t="s">
        <v>31</v>
      </c>
    </row>
    <row r="11" spans="1:7" ht="15" customHeight="1">
      <c r="A11" s="11" t="s">
        <v>12</v>
      </c>
      <c r="B11" s="8">
        <v>447</v>
      </c>
      <c r="C11" s="8">
        <v>653</v>
      </c>
      <c r="D11" s="8">
        <v>216</v>
      </c>
      <c r="E11" s="8">
        <v>216</v>
      </c>
      <c r="F11" s="15" t="s">
        <v>31</v>
      </c>
      <c r="G11" s="16" t="s">
        <v>31</v>
      </c>
    </row>
    <row r="12" spans="1:7" ht="12.75" customHeight="1">
      <c r="A12" s="11" t="s">
        <v>13</v>
      </c>
      <c r="B12" s="8">
        <v>515</v>
      </c>
      <c r="C12" s="8">
        <v>701</v>
      </c>
      <c r="D12" s="8">
        <v>232</v>
      </c>
      <c r="E12" s="8">
        <v>217</v>
      </c>
      <c r="F12" s="8">
        <v>19</v>
      </c>
      <c r="G12" s="9">
        <v>46</v>
      </c>
    </row>
    <row r="13" spans="1:7" ht="12.75" customHeight="1">
      <c r="A13" s="11" t="s">
        <v>14</v>
      </c>
      <c r="B13" s="8">
        <v>427</v>
      </c>
      <c r="C13" s="8">
        <v>520</v>
      </c>
      <c r="D13" s="8">
        <v>172</v>
      </c>
      <c r="E13" s="8">
        <v>195</v>
      </c>
      <c r="F13" s="8">
        <v>18</v>
      </c>
      <c r="G13" s="16" t="s">
        <v>31</v>
      </c>
    </row>
    <row r="14" spans="1:7" ht="11.25" customHeight="1">
      <c r="A14" s="11" t="s">
        <v>15</v>
      </c>
      <c r="B14" s="8">
        <v>88</v>
      </c>
      <c r="C14" s="8">
        <v>181</v>
      </c>
      <c r="D14" s="8">
        <v>60</v>
      </c>
      <c r="E14" s="8">
        <v>22</v>
      </c>
      <c r="F14" s="15" t="s">
        <v>31</v>
      </c>
      <c r="G14" s="16" t="s">
        <v>31</v>
      </c>
    </row>
    <row r="15" spans="1:7" ht="11.25" customHeight="1">
      <c r="A15" s="11" t="s">
        <v>16</v>
      </c>
      <c r="B15" s="8">
        <v>450</v>
      </c>
      <c r="C15" s="8">
        <v>591</v>
      </c>
      <c r="D15" s="8">
        <v>196</v>
      </c>
      <c r="E15" s="8">
        <v>181</v>
      </c>
      <c r="F15" s="15" t="s">
        <v>31</v>
      </c>
      <c r="G15" s="9">
        <v>68</v>
      </c>
    </row>
    <row r="16" spans="1:7" ht="12.75" customHeight="1">
      <c r="A16" s="11" t="s">
        <v>17</v>
      </c>
      <c r="B16" s="8">
        <v>724</v>
      </c>
      <c r="C16" s="8">
        <v>1573</v>
      </c>
      <c r="D16" s="8">
        <v>521</v>
      </c>
      <c r="E16" s="8">
        <v>186</v>
      </c>
      <c r="F16" s="15" t="s">
        <v>31</v>
      </c>
      <c r="G16" s="16" t="s">
        <v>31</v>
      </c>
    </row>
    <row r="17" spans="1:7" ht="12" customHeight="1">
      <c r="A17" s="11" t="s">
        <v>18</v>
      </c>
      <c r="B17" s="8">
        <v>344</v>
      </c>
      <c r="C17" s="8">
        <v>666</v>
      </c>
      <c r="D17" s="8">
        <v>221</v>
      </c>
      <c r="E17" s="8">
        <v>110</v>
      </c>
      <c r="F17" s="15" t="s">
        <v>31</v>
      </c>
      <c r="G17" s="16" t="s">
        <v>31</v>
      </c>
    </row>
    <row r="18" spans="1:7" ht="12.75" customHeight="1">
      <c r="A18" s="11" t="s">
        <v>19</v>
      </c>
      <c r="B18" s="8">
        <v>380</v>
      </c>
      <c r="C18" s="8">
        <v>907</v>
      </c>
      <c r="D18" s="8">
        <v>301</v>
      </c>
      <c r="E18" s="8">
        <v>76</v>
      </c>
      <c r="F18" s="15" t="s">
        <v>31</v>
      </c>
      <c r="G18" s="16" t="s">
        <v>31</v>
      </c>
    </row>
    <row r="19" spans="1:7" ht="13.5" customHeight="1">
      <c r="A19" s="11" t="s">
        <v>20</v>
      </c>
      <c r="B19" s="8">
        <v>1089</v>
      </c>
      <c r="C19" s="8">
        <v>2314</v>
      </c>
      <c r="D19" s="8">
        <v>767</v>
      </c>
      <c r="E19" s="8">
        <v>219</v>
      </c>
      <c r="F19" s="8">
        <v>29</v>
      </c>
      <c r="G19" s="9">
        <v>74</v>
      </c>
    </row>
    <row r="20" spans="1:7" ht="12" customHeight="1">
      <c r="A20" s="11" t="s">
        <v>21</v>
      </c>
      <c r="B20" s="8">
        <v>359</v>
      </c>
      <c r="C20" s="8">
        <v>577</v>
      </c>
      <c r="D20" s="8">
        <v>191</v>
      </c>
      <c r="E20" s="8">
        <v>96</v>
      </c>
      <c r="F20" s="15" t="s">
        <v>31</v>
      </c>
      <c r="G20" s="9">
        <v>59</v>
      </c>
    </row>
    <row r="21" spans="1:7" ht="12" customHeight="1">
      <c r="A21" s="11" t="s">
        <v>22</v>
      </c>
      <c r="B21" s="8">
        <v>102</v>
      </c>
      <c r="C21" s="8">
        <v>122</v>
      </c>
      <c r="D21" s="8">
        <v>40</v>
      </c>
      <c r="E21" s="8">
        <v>33</v>
      </c>
      <c r="F21" s="8">
        <v>7</v>
      </c>
      <c r="G21" s="16" t="s">
        <v>31</v>
      </c>
    </row>
    <row r="22" spans="1:7" ht="12" customHeight="1">
      <c r="A22" s="11" t="s">
        <v>23</v>
      </c>
      <c r="B22" s="8">
        <v>110</v>
      </c>
      <c r="C22" s="8">
        <v>126</v>
      </c>
      <c r="D22" s="8">
        <v>42</v>
      </c>
      <c r="E22" s="8">
        <v>62</v>
      </c>
      <c r="F22" s="15" t="s">
        <v>31</v>
      </c>
      <c r="G22" s="16" t="s">
        <v>31</v>
      </c>
    </row>
    <row r="23" spans="1:7" ht="13.5" customHeight="1">
      <c r="A23" s="11" t="s">
        <v>24</v>
      </c>
      <c r="B23" s="8">
        <v>421</v>
      </c>
      <c r="C23" s="8">
        <v>417</v>
      </c>
      <c r="D23" s="8">
        <v>138</v>
      </c>
      <c r="E23" s="8">
        <v>260</v>
      </c>
      <c r="F23" s="8">
        <v>18</v>
      </c>
      <c r="G23" s="16" t="s">
        <v>31</v>
      </c>
    </row>
    <row r="24" spans="1:7" ht="12.75" customHeight="1">
      <c r="A24" s="11" t="s">
        <v>25</v>
      </c>
      <c r="B24" s="8">
        <v>461</v>
      </c>
      <c r="C24" s="8">
        <v>664</v>
      </c>
      <c r="D24" s="8">
        <v>220</v>
      </c>
      <c r="E24" s="8">
        <v>230</v>
      </c>
      <c r="F24" s="8">
        <v>8</v>
      </c>
      <c r="G24" s="16" t="s">
        <v>31</v>
      </c>
    </row>
    <row r="25" spans="1:7" ht="13.5" customHeight="1">
      <c r="A25" s="11" t="s">
        <v>26</v>
      </c>
      <c r="B25" s="8">
        <v>176</v>
      </c>
      <c r="C25" s="8">
        <v>306</v>
      </c>
      <c r="D25" s="8">
        <v>101</v>
      </c>
      <c r="E25" s="8">
        <v>45</v>
      </c>
      <c r="F25" s="15" t="s">
        <v>31</v>
      </c>
      <c r="G25" s="16" t="s">
        <v>31</v>
      </c>
    </row>
    <row r="26" spans="1:7" ht="14.25" customHeight="1">
      <c r="A26" s="12" t="s">
        <v>27</v>
      </c>
      <c r="B26" s="13">
        <v>31</v>
      </c>
      <c r="C26" s="13">
        <v>31</v>
      </c>
      <c r="D26" s="13">
        <v>10</v>
      </c>
      <c r="E26" s="13">
        <v>19</v>
      </c>
      <c r="F26" s="17" t="s">
        <v>31</v>
      </c>
      <c r="G26" s="18" t="s">
        <v>31</v>
      </c>
    </row>
    <row r="28" ht="11.25">
      <c r="A28" s="1" t="s">
        <v>28</v>
      </c>
    </row>
    <row r="29" spans="1:7" ht="11.25">
      <c r="A29" s="162" t="s">
        <v>32</v>
      </c>
      <c r="B29" s="162"/>
      <c r="C29" s="162"/>
      <c r="D29" s="162"/>
      <c r="E29" s="162"/>
      <c r="F29" s="162"/>
      <c r="G29" s="162"/>
    </row>
    <row r="30" ht="11.25">
      <c r="A30" s="14" t="s">
        <v>29</v>
      </c>
    </row>
  </sheetData>
  <mergeCells count="10">
    <mergeCell ref="A29:G29"/>
    <mergeCell ref="A1:G1"/>
    <mergeCell ref="A2:G2"/>
    <mergeCell ref="A3:A5"/>
    <mergeCell ref="B3:G3"/>
    <mergeCell ref="B4:B5"/>
    <mergeCell ref="C4: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2"/>
  <sheetViews>
    <sheetView workbookViewId="0" topLeftCell="A1">
      <selection activeCell="A1" sqref="A1:IV16384"/>
    </sheetView>
  </sheetViews>
  <sheetFormatPr defaultColWidth="9.140625" defaultRowHeight="12.75"/>
  <cols>
    <col min="1" max="1" width="52.00390625" style="91" customWidth="1"/>
    <col min="2" max="2" width="11.7109375" style="128" customWidth="1"/>
    <col min="3" max="16384" width="9.140625" style="91" customWidth="1"/>
  </cols>
  <sheetData>
    <row r="1" spans="1:9" ht="11.25">
      <c r="A1" s="182" t="s">
        <v>190</v>
      </c>
      <c r="B1" s="182"/>
      <c r="C1" s="182"/>
      <c r="D1" s="182"/>
      <c r="E1" s="182"/>
      <c r="F1" s="182"/>
      <c r="G1" s="182"/>
      <c r="H1" s="182"/>
      <c r="I1" s="182"/>
    </row>
    <row r="2" spans="1:9" ht="11.25">
      <c r="A2" s="183" t="s">
        <v>103</v>
      </c>
      <c r="B2" s="183"/>
      <c r="C2" s="183"/>
      <c r="D2" s="183"/>
      <c r="E2" s="183"/>
      <c r="F2" s="183"/>
      <c r="G2" s="183"/>
      <c r="H2" s="183"/>
      <c r="I2" s="183"/>
    </row>
    <row r="3" spans="1:9" ht="11.25">
      <c r="A3" s="92"/>
      <c r="B3" s="93"/>
      <c r="C3" s="181">
        <v>2006</v>
      </c>
      <c r="D3" s="178"/>
      <c r="E3" s="178"/>
      <c r="F3" s="178"/>
      <c r="G3" s="178"/>
      <c r="H3" s="178"/>
      <c r="I3" s="179"/>
    </row>
    <row r="4" spans="1:9" ht="11.25">
      <c r="A4" s="94"/>
      <c r="B4" s="95" t="s">
        <v>43</v>
      </c>
      <c r="C4" s="184" t="s">
        <v>104</v>
      </c>
      <c r="D4" s="185"/>
      <c r="E4" s="186" t="s">
        <v>105</v>
      </c>
      <c r="F4" s="186"/>
      <c r="G4" s="186" t="s">
        <v>106</v>
      </c>
      <c r="H4" s="186"/>
      <c r="I4" s="98" t="s">
        <v>44</v>
      </c>
    </row>
    <row r="5" spans="1:9" ht="11.25">
      <c r="A5" s="99" t="s">
        <v>107</v>
      </c>
      <c r="B5" s="100"/>
      <c r="C5" s="28" t="s">
        <v>108</v>
      </c>
      <c r="D5" s="29" t="s">
        <v>109</v>
      </c>
      <c r="E5" s="29" t="s">
        <v>108</v>
      </c>
      <c r="F5" s="29" t="s">
        <v>109</v>
      </c>
      <c r="G5" s="29" t="s">
        <v>108</v>
      </c>
      <c r="H5" s="29" t="s">
        <v>109</v>
      </c>
      <c r="I5" s="30" t="s">
        <v>110</v>
      </c>
    </row>
    <row r="6" spans="1:9" ht="11.25">
      <c r="A6" s="101" t="s">
        <v>111</v>
      </c>
      <c r="B6" s="102">
        <v>111112</v>
      </c>
      <c r="C6" s="97"/>
      <c r="D6" s="97"/>
      <c r="E6" s="97"/>
      <c r="F6" s="97"/>
      <c r="G6" s="97"/>
      <c r="H6" s="97"/>
      <c r="I6" s="105">
        <f>+G7+G8+H7+H8</f>
        <v>6276.050773289035</v>
      </c>
    </row>
    <row r="7" spans="1:9" ht="11.25">
      <c r="A7" s="106" t="s">
        <v>112</v>
      </c>
      <c r="B7" s="107">
        <v>111112</v>
      </c>
      <c r="C7" s="109">
        <v>0</v>
      </c>
      <c r="D7" s="109">
        <v>0</v>
      </c>
      <c r="E7" s="109">
        <v>0</v>
      </c>
      <c r="F7" s="109">
        <v>0</v>
      </c>
      <c r="G7" s="108">
        <v>0</v>
      </c>
      <c r="H7" s="108">
        <v>0</v>
      </c>
      <c r="I7" s="111"/>
    </row>
    <row r="8" spans="1:9" ht="11.25">
      <c r="A8" s="106" t="s">
        <v>113</v>
      </c>
      <c r="B8" s="112">
        <v>113114115</v>
      </c>
      <c r="C8" s="108">
        <v>3314</v>
      </c>
      <c r="D8" s="108">
        <v>3715</v>
      </c>
      <c r="E8" s="109">
        <v>99.381</v>
      </c>
      <c r="F8" s="109">
        <v>126.3</v>
      </c>
      <c r="G8" s="108">
        <f>+C8/(E8/100)</f>
        <v>3334.6414304545137</v>
      </c>
      <c r="H8" s="108">
        <f>+D8/(F8/100)</f>
        <v>2941.4093428345213</v>
      </c>
      <c r="I8" s="111"/>
    </row>
    <row r="9" spans="1:9" ht="11.25">
      <c r="A9" s="113"/>
      <c r="B9" s="114"/>
      <c r="C9" s="108"/>
      <c r="D9" s="108"/>
      <c r="E9" s="109"/>
      <c r="F9" s="109"/>
      <c r="G9" s="109"/>
      <c r="H9" s="109"/>
      <c r="I9" s="111"/>
    </row>
    <row r="10" spans="1:9" ht="11.25">
      <c r="A10" s="94" t="s">
        <v>114</v>
      </c>
      <c r="B10" s="95">
        <v>21</v>
      </c>
      <c r="C10" s="108"/>
      <c r="D10" s="108"/>
      <c r="E10" s="109"/>
      <c r="F10" s="109"/>
      <c r="G10" s="109"/>
      <c r="H10" s="109"/>
      <c r="I10" s="105">
        <f>+G11+G12+G13+H11+H12+H13</f>
        <v>19656.10383640159</v>
      </c>
    </row>
    <row r="11" spans="1:9" ht="11.25">
      <c r="A11" s="106" t="s">
        <v>115</v>
      </c>
      <c r="B11" s="114">
        <v>211</v>
      </c>
      <c r="C11" s="108">
        <v>14502</v>
      </c>
      <c r="D11" s="108">
        <v>2297</v>
      </c>
      <c r="E11" s="109">
        <v>119.331</v>
      </c>
      <c r="F11" s="109">
        <v>267.277</v>
      </c>
      <c r="G11" s="108">
        <f aca="true" t="shared" si="0" ref="G11:H13">+C11/(E11/100)</f>
        <v>12152.751590114889</v>
      </c>
      <c r="H11" s="108">
        <f t="shared" si="0"/>
        <v>859.4080298716314</v>
      </c>
      <c r="I11" s="111"/>
    </row>
    <row r="12" spans="1:9" ht="11.25">
      <c r="A12" s="106" t="s">
        <v>116</v>
      </c>
      <c r="B12" s="114">
        <v>212</v>
      </c>
      <c r="C12" s="108">
        <v>2265</v>
      </c>
      <c r="D12" s="108">
        <v>1421</v>
      </c>
      <c r="E12" s="109">
        <v>104.91</v>
      </c>
      <c r="F12" s="109">
        <v>137.475</v>
      </c>
      <c r="G12" s="108">
        <f t="shared" si="0"/>
        <v>2158.9934229339437</v>
      </c>
      <c r="H12" s="108">
        <f t="shared" si="0"/>
        <v>1033.6424804509911</v>
      </c>
      <c r="I12" s="111"/>
    </row>
    <row r="13" spans="1:9" ht="11.25">
      <c r="A13" s="106" t="s">
        <v>117</v>
      </c>
      <c r="B13" s="114">
        <v>213</v>
      </c>
      <c r="C13" s="108">
        <v>2930</v>
      </c>
      <c r="D13" s="108">
        <v>385</v>
      </c>
      <c r="E13" s="109">
        <v>93.613</v>
      </c>
      <c r="F13" s="109">
        <v>119.788</v>
      </c>
      <c r="G13" s="108">
        <f t="shared" si="0"/>
        <v>3129.907171012573</v>
      </c>
      <c r="H13" s="108">
        <f t="shared" si="0"/>
        <v>321.4011420175643</v>
      </c>
      <c r="I13" s="111"/>
    </row>
    <row r="14" spans="1:9" ht="11.25">
      <c r="A14" s="113"/>
      <c r="B14" s="114"/>
      <c r="C14" s="108"/>
      <c r="D14" s="108"/>
      <c r="E14" s="109"/>
      <c r="F14" s="109"/>
      <c r="G14" s="109"/>
      <c r="H14" s="109"/>
      <c r="I14" s="111"/>
    </row>
    <row r="15" spans="1:9" ht="11.25">
      <c r="A15" s="101" t="s">
        <v>118</v>
      </c>
      <c r="B15" s="95">
        <v>22</v>
      </c>
      <c r="C15" s="108">
        <v>51212</v>
      </c>
      <c r="D15" s="108">
        <v>9406</v>
      </c>
      <c r="E15" s="109">
        <v>401.183</v>
      </c>
      <c r="F15" s="109">
        <v>620.312</v>
      </c>
      <c r="G15" s="108">
        <f>+C15/(E15/100)</f>
        <v>12765.246782640343</v>
      </c>
      <c r="H15" s="108">
        <f>+D15/(F15/100)</f>
        <v>1516.3337159364964</v>
      </c>
      <c r="I15" s="105">
        <f>+G15+H15</f>
        <v>14281.58049857684</v>
      </c>
    </row>
    <row r="16" spans="1:9" ht="11.25">
      <c r="A16" s="113"/>
      <c r="B16" s="114"/>
      <c r="C16" s="108"/>
      <c r="D16" s="108"/>
      <c r="E16" s="109"/>
      <c r="F16" s="109"/>
      <c r="G16" s="109"/>
      <c r="H16" s="109"/>
      <c r="I16" s="111"/>
    </row>
    <row r="17" spans="1:9" ht="11.25">
      <c r="A17" s="101" t="s">
        <v>119</v>
      </c>
      <c r="B17" s="95">
        <v>23</v>
      </c>
      <c r="C17" s="108">
        <v>18296</v>
      </c>
      <c r="D17" s="108">
        <v>21282</v>
      </c>
      <c r="E17" s="109">
        <v>87.934</v>
      </c>
      <c r="F17" s="109">
        <v>89.785</v>
      </c>
      <c r="G17" s="108">
        <f>+C17/(E17/100)</f>
        <v>20806.513976391383</v>
      </c>
      <c r="H17" s="108">
        <f>+D17/(F17/100)</f>
        <v>23703.291195634018</v>
      </c>
      <c r="I17" s="105">
        <f>+G17+H17</f>
        <v>44509.8051720254</v>
      </c>
    </row>
    <row r="18" spans="1:9" ht="11.25">
      <c r="A18" s="106"/>
      <c r="B18" s="114"/>
      <c r="C18" s="108"/>
      <c r="D18" s="108"/>
      <c r="E18" s="109"/>
      <c r="F18" s="109"/>
      <c r="G18" s="109"/>
      <c r="H18" s="109"/>
      <c r="I18" s="111"/>
    </row>
    <row r="19" spans="1:9" ht="11.25">
      <c r="A19" s="94" t="s">
        <v>120</v>
      </c>
      <c r="B19" s="115" t="s">
        <v>121</v>
      </c>
      <c r="C19" s="108"/>
      <c r="D19" s="108"/>
      <c r="E19" s="109"/>
      <c r="F19" s="109"/>
      <c r="G19" s="109"/>
      <c r="H19" s="109"/>
      <c r="I19" s="111"/>
    </row>
    <row r="20" spans="1:9" ht="11.25">
      <c r="A20" s="106" t="s">
        <v>122</v>
      </c>
      <c r="B20" s="116" t="s">
        <v>123</v>
      </c>
      <c r="C20" s="108"/>
      <c r="D20" s="108"/>
      <c r="E20" s="109"/>
      <c r="F20" s="109"/>
      <c r="G20" s="109"/>
      <c r="H20" s="109"/>
      <c r="I20" s="111"/>
    </row>
    <row r="21" spans="1:9" ht="11.25">
      <c r="A21" s="106" t="s">
        <v>124</v>
      </c>
      <c r="B21" s="114">
        <v>321</v>
      </c>
      <c r="C21" s="108">
        <v>1298</v>
      </c>
      <c r="D21" s="108">
        <v>1219</v>
      </c>
      <c r="E21" s="118">
        <v>103.633</v>
      </c>
      <c r="F21" s="118">
        <v>183.329</v>
      </c>
      <c r="G21" s="108">
        <f aca="true" t="shared" si="1" ref="G21:H31">+C21/(E21/100)</f>
        <v>1252.4967915625332</v>
      </c>
      <c r="H21" s="108">
        <f t="shared" si="1"/>
        <v>664.9248073136274</v>
      </c>
      <c r="I21" s="105">
        <f>+G21+H21</f>
        <v>1917.4215988761607</v>
      </c>
    </row>
    <row r="22" spans="1:9" ht="11.25">
      <c r="A22" s="106" t="s">
        <v>125</v>
      </c>
      <c r="B22" s="114">
        <v>327</v>
      </c>
      <c r="C22" s="108">
        <v>2117</v>
      </c>
      <c r="D22" s="108">
        <v>1617</v>
      </c>
      <c r="E22" s="118">
        <v>110.419</v>
      </c>
      <c r="F22" s="118">
        <v>240.932</v>
      </c>
      <c r="G22" s="108">
        <f t="shared" si="1"/>
        <v>1917.2425035546419</v>
      </c>
      <c r="H22" s="108">
        <f t="shared" si="1"/>
        <v>671.1437252004716</v>
      </c>
      <c r="I22" s="105">
        <f aca="true" t="shared" si="2" ref="I22:I31">+G22+H22</f>
        <v>2588.3862287551137</v>
      </c>
    </row>
    <row r="23" spans="1:9" ht="11.25">
      <c r="A23" s="106" t="s">
        <v>126</v>
      </c>
      <c r="B23" s="114">
        <v>331</v>
      </c>
      <c r="C23" s="108">
        <v>4604</v>
      </c>
      <c r="D23" s="108">
        <v>1484</v>
      </c>
      <c r="E23" s="118">
        <v>90.574</v>
      </c>
      <c r="F23" s="118">
        <v>156.968</v>
      </c>
      <c r="G23" s="108">
        <f t="shared" si="1"/>
        <v>5083.136440921236</v>
      </c>
      <c r="H23" s="108">
        <f t="shared" si="1"/>
        <v>945.4156261148769</v>
      </c>
      <c r="I23" s="105">
        <f t="shared" si="2"/>
        <v>6028.552067036113</v>
      </c>
    </row>
    <row r="24" spans="1:9" ht="11.25">
      <c r="A24" s="106" t="s">
        <v>127</v>
      </c>
      <c r="B24" s="114">
        <v>332</v>
      </c>
      <c r="C24" s="108">
        <v>4405</v>
      </c>
      <c r="D24" s="108">
        <v>4443</v>
      </c>
      <c r="E24" s="118">
        <v>101.46</v>
      </c>
      <c r="F24" s="118">
        <v>200.231</v>
      </c>
      <c r="G24" s="108">
        <f t="shared" si="1"/>
        <v>4341.612458111571</v>
      </c>
      <c r="H24" s="108">
        <f t="shared" si="1"/>
        <v>2218.9371276176016</v>
      </c>
      <c r="I24" s="105">
        <f t="shared" si="2"/>
        <v>6560.549585729173</v>
      </c>
    </row>
    <row r="25" spans="1:9" ht="11.25">
      <c r="A25" s="106" t="s">
        <v>128</v>
      </c>
      <c r="B25" s="114">
        <v>333</v>
      </c>
      <c r="C25" s="108">
        <v>7616</v>
      </c>
      <c r="D25" s="108">
        <v>8897</v>
      </c>
      <c r="E25" s="118">
        <v>103.233</v>
      </c>
      <c r="F25" s="118">
        <v>181.17</v>
      </c>
      <c r="G25" s="108">
        <f t="shared" si="1"/>
        <v>7377.485881452637</v>
      </c>
      <c r="H25" s="108">
        <f t="shared" si="1"/>
        <v>4910.857205939174</v>
      </c>
      <c r="I25" s="105">
        <f t="shared" si="2"/>
        <v>12288.343087391811</v>
      </c>
    </row>
    <row r="26" spans="1:9" ht="11.25">
      <c r="A26" s="106" t="s">
        <v>129</v>
      </c>
      <c r="B26" s="114">
        <v>334</v>
      </c>
      <c r="C26" s="108">
        <v>12913</v>
      </c>
      <c r="D26" s="108">
        <v>12980</v>
      </c>
      <c r="E26" s="118">
        <v>110.078</v>
      </c>
      <c r="F26" s="118">
        <v>186.943</v>
      </c>
      <c r="G26" s="108">
        <f t="shared" si="1"/>
        <v>11730.772724795144</v>
      </c>
      <c r="H26" s="108">
        <f t="shared" si="1"/>
        <v>6943.292875368427</v>
      </c>
      <c r="I26" s="105">
        <f t="shared" si="2"/>
        <v>18674.065600163573</v>
      </c>
    </row>
    <row r="27" spans="1:9" ht="11.25">
      <c r="A27" s="106" t="s">
        <v>130</v>
      </c>
      <c r="B27" s="114">
        <v>335</v>
      </c>
      <c r="C27" s="108">
        <v>6885</v>
      </c>
      <c r="D27" s="108">
        <v>3990</v>
      </c>
      <c r="E27" s="118">
        <v>100.909</v>
      </c>
      <c r="F27" s="118">
        <v>198.469</v>
      </c>
      <c r="G27" s="108">
        <f t="shared" si="1"/>
        <v>6822.979119801009</v>
      </c>
      <c r="H27" s="108">
        <f t="shared" si="1"/>
        <v>2010.3895318664377</v>
      </c>
      <c r="I27" s="105">
        <f t="shared" si="2"/>
        <v>8833.368651667446</v>
      </c>
    </row>
    <row r="28" spans="1:9" ht="11.25">
      <c r="A28" s="106" t="s">
        <v>131</v>
      </c>
      <c r="B28" s="114" t="s">
        <v>132</v>
      </c>
      <c r="C28" s="108">
        <v>2603</v>
      </c>
      <c r="D28" s="108">
        <v>1672</v>
      </c>
      <c r="E28" s="118">
        <v>130.654</v>
      </c>
      <c r="F28" s="118">
        <v>283.4</v>
      </c>
      <c r="G28" s="108">
        <f t="shared" si="1"/>
        <v>1992.284966399804</v>
      </c>
      <c r="H28" s="108">
        <f t="shared" si="1"/>
        <v>589.9788285109387</v>
      </c>
      <c r="I28" s="105">
        <f t="shared" si="2"/>
        <v>2582.263794910743</v>
      </c>
    </row>
    <row r="29" spans="1:9" ht="11.25">
      <c r="A29" s="106" t="s">
        <v>133</v>
      </c>
      <c r="B29" s="114" t="s">
        <v>134</v>
      </c>
      <c r="C29" s="108">
        <v>1812</v>
      </c>
      <c r="D29" s="108">
        <v>2636</v>
      </c>
      <c r="E29" s="118">
        <v>105.779</v>
      </c>
      <c r="F29" s="118">
        <v>259.964</v>
      </c>
      <c r="G29" s="108">
        <f t="shared" si="1"/>
        <v>1713.005416954216</v>
      </c>
      <c r="H29" s="108">
        <f t="shared" si="1"/>
        <v>1013.9865519841209</v>
      </c>
      <c r="I29" s="105">
        <f t="shared" si="2"/>
        <v>2726.991968938337</v>
      </c>
    </row>
    <row r="30" spans="1:9" ht="11.25">
      <c r="A30" s="106" t="s">
        <v>135</v>
      </c>
      <c r="B30" s="114">
        <v>337</v>
      </c>
      <c r="C30" s="108">
        <v>1057</v>
      </c>
      <c r="D30" s="108">
        <v>580</v>
      </c>
      <c r="E30" s="118">
        <v>116.751</v>
      </c>
      <c r="F30" s="118">
        <v>177.987</v>
      </c>
      <c r="G30" s="108">
        <f t="shared" si="1"/>
        <v>905.3455644919529</v>
      </c>
      <c r="H30" s="108">
        <f t="shared" si="1"/>
        <v>325.8664958676758</v>
      </c>
      <c r="I30" s="105">
        <f t="shared" si="2"/>
        <v>1231.2120603596286</v>
      </c>
    </row>
    <row r="31" spans="1:9" ht="11.25">
      <c r="A31" s="106" t="s">
        <v>136</v>
      </c>
      <c r="B31" s="114">
        <v>339</v>
      </c>
      <c r="C31" s="108">
        <v>1728</v>
      </c>
      <c r="D31" s="108">
        <v>1858</v>
      </c>
      <c r="E31" s="118">
        <v>106.45</v>
      </c>
      <c r="F31" s="118">
        <v>237.196</v>
      </c>
      <c r="G31" s="108">
        <f t="shared" si="1"/>
        <v>1623.2973226867073</v>
      </c>
      <c r="H31" s="108">
        <f t="shared" si="1"/>
        <v>783.3184370731378</v>
      </c>
      <c r="I31" s="105">
        <f t="shared" si="2"/>
        <v>2406.615759759845</v>
      </c>
    </row>
    <row r="32" spans="1:9" ht="11.25">
      <c r="A32" s="119" t="s">
        <v>137</v>
      </c>
      <c r="B32" s="116" t="s">
        <v>123</v>
      </c>
      <c r="C32" s="108"/>
      <c r="D32" s="108"/>
      <c r="E32" s="109"/>
      <c r="F32" s="109"/>
      <c r="G32" s="109"/>
      <c r="H32" s="109"/>
      <c r="I32" s="111"/>
    </row>
    <row r="33" spans="1:9" ht="11.25">
      <c r="A33" s="106" t="s">
        <v>138</v>
      </c>
      <c r="B33" s="107">
        <v>311312</v>
      </c>
      <c r="C33" s="108">
        <v>6952</v>
      </c>
      <c r="D33" s="108">
        <v>2745</v>
      </c>
      <c r="E33" s="120">
        <v>99.225</v>
      </c>
      <c r="F33" s="120">
        <v>176.632</v>
      </c>
      <c r="G33" s="108">
        <f aca="true" t="shared" si="3" ref="G33:H40">+C33/(E33/100)</f>
        <v>7006.298815822625</v>
      </c>
      <c r="H33" s="108">
        <f t="shared" si="3"/>
        <v>1554.0785361655871</v>
      </c>
      <c r="I33" s="105">
        <f>+G33+H33</f>
        <v>8560.377351988212</v>
      </c>
    </row>
    <row r="34" spans="1:9" ht="11.25">
      <c r="A34" s="106" t="s">
        <v>139</v>
      </c>
      <c r="B34" s="112">
        <v>313314</v>
      </c>
      <c r="C34" s="108">
        <v>2564</v>
      </c>
      <c r="D34" s="108">
        <v>1060</v>
      </c>
      <c r="E34" s="120">
        <v>89.489</v>
      </c>
      <c r="F34" s="120">
        <v>129.194</v>
      </c>
      <c r="G34" s="108">
        <f t="shared" si="3"/>
        <v>2865.1566114271027</v>
      </c>
      <c r="H34" s="108">
        <f t="shared" si="3"/>
        <v>820.4715389259565</v>
      </c>
      <c r="I34" s="105">
        <f aca="true" t="shared" si="4" ref="I34:I40">+G34+H34</f>
        <v>3685.628150353059</v>
      </c>
    </row>
    <row r="35" spans="1:9" ht="11.25">
      <c r="A35" s="106" t="s">
        <v>140</v>
      </c>
      <c r="B35" s="107">
        <v>315316</v>
      </c>
      <c r="C35" s="108">
        <v>2787</v>
      </c>
      <c r="D35" s="108">
        <v>987</v>
      </c>
      <c r="E35" s="109">
        <v>91.623</v>
      </c>
      <c r="F35" s="109">
        <v>122.023</v>
      </c>
      <c r="G35" s="108">
        <f t="shared" si="3"/>
        <v>3041.812645296486</v>
      </c>
      <c r="H35" s="108">
        <f t="shared" si="3"/>
        <v>808.8639027068668</v>
      </c>
      <c r="I35" s="105">
        <f t="shared" si="4"/>
        <v>3850.6765480033528</v>
      </c>
    </row>
    <row r="36" spans="1:9" ht="11.25">
      <c r="A36" s="106" t="s">
        <v>141</v>
      </c>
      <c r="B36" s="114">
        <v>322</v>
      </c>
      <c r="C36" s="108">
        <v>995</v>
      </c>
      <c r="D36" s="108">
        <v>1803</v>
      </c>
      <c r="E36" s="109">
        <v>94.663</v>
      </c>
      <c r="F36" s="109">
        <v>209.503</v>
      </c>
      <c r="G36" s="108">
        <f t="shared" si="3"/>
        <v>1051.0970495336087</v>
      </c>
      <c r="H36" s="108">
        <f t="shared" si="3"/>
        <v>860.6082013145397</v>
      </c>
      <c r="I36" s="105">
        <f t="shared" si="4"/>
        <v>1911.7052508481484</v>
      </c>
    </row>
    <row r="37" spans="1:9" ht="11.25">
      <c r="A37" s="106" t="s">
        <v>142</v>
      </c>
      <c r="B37" s="114">
        <v>323</v>
      </c>
      <c r="C37" s="108">
        <v>866</v>
      </c>
      <c r="D37" s="108">
        <v>1392</v>
      </c>
      <c r="E37" s="109">
        <v>103.085</v>
      </c>
      <c r="F37" s="109">
        <v>233.113</v>
      </c>
      <c r="G37" s="108">
        <f t="shared" si="3"/>
        <v>840.0834262986855</v>
      </c>
      <c r="H37" s="108">
        <f t="shared" si="3"/>
        <v>597.1352948998983</v>
      </c>
      <c r="I37" s="105">
        <f t="shared" si="4"/>
        <v>1437.2187211985838</v>
      </c>
    </row>
    <row r="38" spans="1:9" ht="11.25">
      <c r="A38" s="106" t="s">
        <v>143</v>
      </c>
      <c r="B38" s="114">
        <v>324</v>
      </c>
      <c r="C38" s="108">
        <v>4735</v>
      </c>
      <c r="D38" s="108">
        <v>3674</v>
      </c>
      <c r="E38" s="109">
        <v>103.219</v>
      </c>
      <c r="F38" s="109">
        <v>493.271</v>
      </c>
      <c r="G38" s="108">
        <f t="shared" si="3"/>
        <v>4587.333727317645</v>
      </c>
      <c r="H38" s="108">
        <f t="shared" si="3"/>
        <v>744.8238392283349</v>
      </c>
      <c r="I38" s="105">
        <f t="shared" si="4"/>
        <v>5332.1575665459795</v>
      </c>
    </row>
    <row r="39" spans="1:9" ht="11.25">
      <c r="A39" s="106" t="s">
        <v>144</v>
      </c>
      <c r="B39" s="114">
        <v>325</v>
      </c>
      <c r="C39" s="108">
        <v>13093</v>
      </c>
      <c r="D39" s="108">
        <v>14644</v>
      </c>
      <c r="E39" s="109">
        <v>103.347</v>
      </c>
      <c r="F39" s="109">
        <v>237.057</v>
      </c>
      <c r="G39" s="108">
        <f t="shared" si="3"/>
        <v>12668.969587893216</v>
      </c>
      <c r="H39" s="108">
        <f t="shared" si="3"/>
        <v>6177.417245641344</v>
      </c>
      <c r="I39" s="105">
        <f t="shared" si="4"/>
        <v>18846.38683353456</v>
      </c>
    </row>
    <row r="40" spans="1:9" ht="11.25">
      <c r="A40" s="106" t="s">
        <v>145</v>
      </c>
      <c r="B40" s="114">
        <v>326</v>
      </c>
      <c r="C40" s="108">
        <v>1023</v>
      </c>
      <c r="D40" s="108">
        <v>1711</v>
      </c>
      <c r="E40" s="109">
        <v>103.008</v>
      </c>
      <c r="F40" s="109">
        <v>206.072</v>
      </c>
      <c r="G40" s="108">
        <f t="shared" si="3"/>
        <v>993.1267474370924</v>
      </c>
      <c r="H40" s="108">
        <f t="shared" si="3"/>
        <v>830.292325012617</v>
      </c>
      <c r="I40" s="105">
        <f t="shared" si="4"/>
        <v>1823.4190724497093</v>
      </c>
    </row>
    <row r="41" spans="1:9" ht="11.25">
      <c r="A41" s="106"/>
      <c r="B41" s="114"/>
      <c r="C41" s="108"/>
      <c r="D41" s="108"/>
      <c r="E41" s="109"/>
      <c r="F41" s="109"/>
      <c r="G41" s="109"/>
      <c r="H41" s="109"/>
      <c r="I41" s="111"/>
    </row>
    <row r="42" spans="1:9" ht="11.25">
      <c r="A42" s="94" t="s">
        <v>146</v>
      </c>
      <c r="B42" s="95">
        <v>42</v>
      </c>
      <c r="C42" s="108">
        <v>36439</v>
      </c>
      <c r="D42" s="108">
        <v>123559</v>
      </c>
      <c r="E42" s="133">
        <v>97.18</v>
      </c>
      <c r="F42" s="133">
        <v>97.09</v>
      </c>
      <c r="G42" s="108">
        <f>+C42/(E42/100)</f>
        <v>37496.39843589215</v>
      </c>
      <c r="H42" s="108">
        <f>+D42/(F42/100)</f>
        <v>127262.33391698424</v>
      </c>
      <c r="I42" s="105">
        <f>+G42+H42</f>
        <v>164758.7323528764</v>
      </c>
    </row>
    <row r="43" spans="1:9" ht="11.25">
      <c r="A43" s="106"/>
      <c r="B43" s="114"/>
      <c r="C43" s="108"/>
      <c r="D43" s="108"/>
      <c r="E43" s="109"/>
      <c r="F43" s="109"/>
      <c r="G43" s="109"/>
      <c r="H43" s="109"/>
      <c r="I43" s="111"/>
    </row>
    <row r="44" spans="1:9" ht="11.25">
      <c r="A44" s="121" t="s">
        <v>147</v>
      </c>
      <c r="B44" s="95" t="s">
        <v>55</v>
      </c>
      <c r="C44" s="108">
        <v>23082</v>
      </c>
      <c r="D44" s="108">
        <v>715789</v>
      </c>
      <c r="E44" s="133">
        <v>103.251</v>
      </c>
      <c r="F44" s="133">
        <v>108.833</v>
      </c>
      <c r="G44" s="108">
        <f>+C44/(E44/100)</f>
        <v>22355.23142633001</v>
      </c>
      <c r="H44" s="108">
        <f>+D44/(F44/100)</f>
        <v>657694.8168294543</v>
      </c>
      <c r="I44" s="105">
        <f>+G44+H44</f>
        <v>680050.0482557843</v>
      </c>
    </row>
    <row r="45" spans="1:9" ht="11.25">
      <c r="A45" s="106"/>
      <c r="B45" s="114"/>
      <c r="C45" s="108"/>
      <c r="D45" s="108"/>
      <c r="E45" s="109"/>
      <c r="F45" s="109"/>
      <c r="G45" s="109"/>
      <c r="H45" s="109"/>
      <c r="I45" s="111"/>
    </row>
    <row r="46" spans="1:9" ht="11.25">
      <c r="A46" s="94" t="s">
        <v>148</v>
      </c>
      <c r="B46" s="95" t="s">
        <v>149</v>
      </c>
      <c r="C46" s="108"/>
      <c r="D46" s="108"/>
      <c r="E46" s="109"/>
      <c r="F46" s="109"/>
      <c r="G46" s="109"/>
      <c r="H46" s="109"/>
      <c r="I46" s="111"/>
    </row>
    <row r="47" spans="1:9" ht="11.25">
      <c r="A47" s="106" t="s">
        <v>150</v>
      </c>
      <c r="B47" s="114">
        <v>481</v>
      </c>
      <c r="C47" s="108">
        <v>6755</v>
      </c>
      <c r="D47" s="108">
        <v>21759</v>
      </c>
      <c r="E47" s="109">
        <v>136.87</v>
      </c>
      <c r="F47" s="133">
        <v>125.121</v>
      </c>
      <c r="G47" s="108">
        <f aca="true" t="shared" si="5" ref="G47:H54">+C47/(E47/100)</f>
        <v>4935.340103748082</v>
      </c>
      <c r="H47" s="108">
        <f t="shared" si="5"/>
        <v>17390.36612559043</v>
      </c>
      <c r="I47" s="105">
        <f aca="true" t="shared" si="6" ref="I47:I54">+G47+H47</f>
        <v>22325.70622933851</v>
      </c>
    </row>
    <row r="48" spans="1:9" ht="11.25">
      <c r="A48" s="106" t="s">
        <v>151</v>
      </c>
      <c r="B48" s="114">
        <v>482</v>
      </c>
      <c r="C48" s="108">
        <v>3267</v>
      </c>
      <c r="D48" s="108">
        <v>3966</v>
      </c>
      <c r="E48" s="109">
        <v>956.083</v>
      </c>
      <c r="F48" s="133">
        <v>835.851</v>
      </c>
      <c r="G48" s="108">
        <f t="shared" si="5"/>
        <v>341.70673466634173</v>
      </c>
      <c r="H48" s="108">
        <f t="shared" si="5"/>
        <v>474.4864814422666</v>
      </c>
      <c r="I48" s="105">
        <f t="shared" si="6"/>
        <v>816.1932161086083</v>
      </c>
    </row>
    <row r="49" spans="1:9" ht="11.25">
      <c r="A49" s="106" t="s">
        <v>152</v>
      </c>
      <c r="B49" s="114">
        <v>483</v>
      </c>
      <c r="C49" s="108">
        <v>0</v>
      </c>
      <c r="D49" s="117">
        <v>0</v>
      </c>
      <c r="E49" s="133">
        <v>0</v>
      </c>
      <c r="F49" s="133">
        <v>0</v>
      </c>
      <c r="G49" s="108"/>
      <c r="H49" s="108"/>
      <c r="I49" s="105">
        <f t="shared" si="6"/>
        <v>0</v>
      </c>
    </row>
    <row r="50" spans="1:9" ht="11.25">
      <c r="A50" s="106" t="s">
        <v>153</v>
      </c>
      <c r="B50" s="114">
        <v>484</v>
      </c>
      <c r="C50" s="108">
        <v>1250</v>
      </c>
      <c r="D50" s="117">
        <v>5093</v>
      </c>
      <c r="E50" s="133">
        <v>119.617</v>
      </c>
      <c r="F50" s="133">
        <v>105.347</v>
      </c>
      <c r="G50" s="108">
        <f t="shared" si="5"/>
        <v>1045.0019646036935</v>
      </c>
      <c r="H50" s="108">
        <f t="shared" si="5"/>
        <v>4834.499321290593</v>
      </c>
      <c r="I50" s="105">
        <f t="shared" si="6"/>
        <v>5879.501285894286</v>
      </c>
    </row>
    <row r="51" spans="1:9" ht="11.25">
      <c r="A51" s="106" t="s">
        <v>154</v>
      </c>
      <c r="B51" s="114">
        <v>485</v>
      </c>
      <c r="C51" s="108">
        <v>1300</v>
      </c>
      <c r="D51" s="117">
        <v>5953</v>
      </c>
      <c r="E51" s="133">
        <v>102.935</v>
      </c>
      <c r="F51" s="133">
        <v>100.917</v>
      </c>
      <c r="G51" s="108">
        <f t="shared" si="5"/>
        <v>1262.932918832273</v>
      </c>
      <c r="H51" s="108">
        <f t="shared" si="5"/>
        <v>5898.9070226027325</v>
      </c>
      <c r="I51" s="105">
        <f t="shared" si="6"/>
        <v>7161.839941435005</v>
      </c>
    </row>
    <row r="52" spans="1:9" ht="11.25">
      <c r="A52" s="106" t="s">
        <v>155</v>
      </c>
      <c r="B52" s="114">
        <v>486</v>
      </c>
      <c r="C52" s="108">
        <v>21801</v>
      </c>
      <c r="D52" s="117">
        <v>13946</v>
      </c>
      <c r="E52" s="133">
        <v>225.633</v>
      </c>
      <c r="F52" s="133">
        <v>215.795</v>
      </c>
      <c r="G52" s="108">
        <f t="shared" si="5"/>
        <v>9662.150483306963</v>
      </c>
      <c r="H52" s="108">
        <f t="shared" si="5"/>
        <v>6462.614981811441</v>
      </c>
      <c r="I52" s="105">
        <f t="shared" si="6"/>
        <v>16124.765465118404</v>
      </c>
    </row>
    <row r="53" spans="1:9" ht="11.25">
      <c r="A53" s="106" t="s">
        <v>156</v>
      </c>
      <c r="B53" s="112">
        <v>487488492</v>
      </c>
      <c r="C53" s="108">
        <v>2774</v>
      </c>
      <c r="D53" s="117">
        <v>18813</v>
      </c>
      <c r="E53" s="133">
        <v>106.967</v>
      </c>
      <c r="F53" s="133">
        <v>108.589</v>
      </c>
      <c r="G53" s="108">
        <f t="shared" si="5"/>
        <v>2593.323174436976</v>
      </c>
      <c r="H53" s="108">
        <f t="shared" si="5"/>
        <v>17324.959250016116</v>
      </c>
      <c r="I53" s="105">
        <f t="shared" si="6"/>
        <v>19918.282424453093</v>
      </c>
    </row>
    <row r="54" spans="1:9" ht="11.25">
      <c r="A54" s="106" t="s">
        <v>59</v>
      </c>
      <c r="B54" s="114">
        <v>493</v>
      </c>
      <c r="C54" s="108">
        <v>699</v>
      </c>
      <c r="D54" s="117">
        <v>18523</v>
      </c>
      <c r="E54" s="133">
        <v>116.727</v>
      </c>
      <c r="F54" s="133">
        <v>94.589</v>
      </c>
      <c r="G54" s="108">
        <f t="shared" si="5"/>
        <v>598.8331748438665</v>
      </c>
      <c r="H54" s="108">
        <f t="shared" si="5"/>
        <v>19582.615314677183</v>
      </c>
      <c r="I54" s="105">
        <f t="shared" si="6"/>
        <v>20181.448489521048</v>
      </c>
    </row>
    <row r="55" spans="1:9" ht="11.25">
      <c r="A55" s="106"/>
      <c r="B55" s="114"/>
      <c r="C55" s="108"/>
      <c r="D55" s="108"/>
      <c r="E55" s="109"/>
      <c r="F55" s="109"/>
      <c r="G55" s="109"/>
      <c r="H55" s="109"/>
      <c r="I55" s="111"/>
    </row>
    <row r="56" spans="1:9" ht="11.25">
      <c r="A56" s="94" t="s">
        <v>157</v>
      </c>
      <c r="B56" s="95">
        <v>51</v>
      </c>
      <c r="C56" s="108"/>
      <c r="D56" s="108"/>
      <c r="E56" s="109"/>
      <c r="F56" s="109"/>
      <c r="G56" s="109"/>
      <c r="H56" s="109"/>
      <c r="I56" s="111"/>
    </row>
    <row r="57" spans="1:9" ht="11.25">
      <c r="A57" s="106" t="s">
        <v>158</v>
      </c>
      <c r="B57" s="114">
        <v>511</v>
      </c>
      <c r="C57" s="108">
        <v>7233</v>
      </c>
      <c r="D57" s="117">
        <v>3002</v>
      </c>
      <c r="E57" s="133">
        <v>109.133</v>
      </c>
      <c r="F57" s="133">
        <v>108.977</v>
      </c>
      <c r="G57" s="108">
        <f aca="true" t="shared" si="7" ref="G57:H60">+C57/(E57/100)</f>
        <v>6627.692815188807</v>
      </c>
      <c r="H57" s="108">
        <f t="shared" si="7"/>
        <v>2754.7097093882194</v>
      </c>
      <c r="I57" s="105">
        <f>+G57+H57</f>
        <v>9382.402524577026</v>
      </c>
    </row>
    <row r="58" spans="1:9" ht="11.25">
      <c r="A58" s="106" t="s">
        <v>159</v>
      </c>
      <c r="B58" s="114">
        <v>512</v>
      </c>
      <c r="C58" s="108">
        <v>4942</v>
      </c>
      <c r="D58" s="117">
        <v>3565</v>
      </c>
      <c r="E58" s="133">
        <v>98.31</v>
      </c>
      <c r="F58" s="133">
        <v>105.375</v>
      </c>
      <c r="G58" s="108">
        <f t="shared" si="7"/>
        <v>5026.9555487742855</v>
      </c>
      <c r="H58" s="108">
        <f t="shared" si="7"/>
        <v>3383.155397390273</v>
      </c>
      <c r="I58" s="105">
        <f>+G58+H58</f>
        <v>8410.110946164557</v>
      </c>
    </row>
    <row r="59" spans="1:9" ht="11.25">
      <c r="A59" s="106" t="s">
        <v>160</v>
      </c>
      <c r="B59" s="114">
        <v>513</v>
      </c>
      <c r="C59" s="108">
        <v>72609</v>
      </c>
      <c r="D59" s="117">
        <v>28159</v>
      </c>
      <c r="E59" s="133">
        <v>107.961</v>
      </c>
      <c r="F59" s="133">
        <v>160.665</v>
      </c>
      <c r="G59" s="108">
        <f t="shared" si="7"/>
        <v>67254.84202628727</v>
      </c>
      <c r="H59" s="108">
        <f t="shared" si="7"/>
        <v>17526.53035819874</v>
      </c>
      <c r="I59" s="105">
        <f>+G59+H59</f>
        <v>84781.372384486</v>
      </c>
    </row>
    <row r="60" spans="1:9" ht="11.25">
      <c r="A60" s="106" t="s">
        <v>161</v>
      </c>
      <c r="B60" s="114">
        <v>514</v>
      </c>
      <c r="C60" s="108">
        <v>5325</v>
      </c>
      <c r="D60" s="117">
        <v>1398</v>
      </c>
      <c r="E60" s="133">
        <v>108.74</v>
      </c>
      <c r="F60" s="133">
        <v>107.453</v>
      </c>
      <c r="G60" s="108">
        <f t="shared" si="7"/>
        <v>4897.002023174545</v>
      </c>
      <c r="H60" s="108">
        <f t="shared" si="7"/>
        <v>1301.0339404204628</v>
      </c>
      <c r="I60" s="105">
        <f>+G60+H60</f>
        <v>6198.035963595008</v>
      </c>
    </row>
    <row r="61" spans="1:9" ht="11.25">
      <c r="A61" s="106"/>
      <c r="B61" s="114"/>
      <c r="C61" s="108"/>
      <c r="D61" s="108"/>
      <c r="E61" s="109"/>
      <c r="F61" s="109"/>
      <c r="G61" s="109"/>
      <c r="H61" s="109"/>
      <c r="I61" s="111"/>
    </row>
    <row r="62" spans="1:9" ht="11.25">
      <c r="A62" s="94" t="s">
        <v>162</v>
      </c>
      <c r="B62" s="95">
        <v>52</v>
      </c>
      <c r="C62" s="108"/>
      <c r="D62" s="108"/>
      <c r="E62" s="109"/>
      <c r="F62" s="109"/>
      <c r="G62" s="109"/>
      <c r="H62" s="109"/>
      <c r="I62" s="111"/>
    </row>
    <row r="63" spans="1:9" ht="11.25">
      <c r="A63" s="106" t="s">
        <v>163</v>
      </c>
      <c r="B63" s="114">
        <v>521</v>
      </c>
      <c r="C63" s="108">
        <v>6280</v>
      </c>
      <c r="D63" s="117">
        <v>2113</v>
      </c>
      <c r="E63" s="133">
        <v>120.94</v>
      </c>
      <c r="F63" s="133">
        <v>138.017</v>
      </c>
      <c r="G63" s="108">
        <f aca="true" t="shared" si="8" ref="G63:H67">+C63/(E63/100)</f>
        <v>5192.657516123698</v>
      </c>
      <c r="H63" s="108">
        <f t="shared" si="8"/>
        <v>1530.9708224349176</v>
      </c>
      <c r="I63" s="105">
        <f>+G63+H63</f>
        <v>6723.628338558616</v>
      </c>
    </row>
    <row r="64" spans="1:9" ht="11.25">
      <c r="A64" s="106" t="s">
        <v>164</v>
      </c>
      <c r="B64" s="114">
        <v>522</v>
      </c>
      <c r="C64" s="108">
        <v>226032</v>
      </c>
      <c r="D64" s="117">
        <v>80248</v>
      </c>
      <c r="E64" s="133">
        <v>120.836</v>
      </c>
      <c r="F64" s="133">
        <v>109.803</v>
      </c>
      <c r="G64" s="108">
        <f t="shared" si="8"/>
        <v>187056.83736634778</v>
      </c>
      <c r="H64" s="108">
        <f t="shared" si="8"/>
        <v>73083.61338032658</v>
      </c>
      <c r="I64" s="105">
        <f>+G64+H64</f>
        <v>260140.45074667438</v>
      </c>
    </row>
    <row r="65" spans="1:9" ht="11.25">
      <c r="A65" s="106" t="s">
        <v>165</v>
      </c>
      <c r="B65" s="114">
        <v>523</v>
      </c>
      <c r="C65" s="108">
        <v>42352</v>
      </c>
      <c r="D65" s="117">
        <v>18577</v>
      </c>
      <c r="E65" s="133">
        <v>100.632</v>
      </c>
      <c r="F65" s="133">
        <v>100.466</v>
      </c>
      <c r="G65" s="108">
        <f t="shared" si="8"/>
        <v>42086.01637650051</v>
      </c>
      <c r="H65" s="108">
        <f t="shared" si="8"/>
        <v>18490.832719527007</v>
      </c>
      <c r="I65" s="105">
        <f>+G65+H65</f>
        <v>60576.84909602752</v>
      </c>
    </row>
    <row r="66" spans="1:9" ht="11.25">
      <c r="A66" s="106" t="s">
        <v>166</v>
      </c>
      <c r="B66" s="114">
        <v>524</v>
      </c>
      <c r="C66" s="108">
        <v>79272</v>
      </c>
      <c r="D66" s="117">
        <v>33606</v>
      </c>
      <c r="E66" s="133">
        <v>95.581</v>
      </c>
      <c r="F66" s="133">
        <v>92.641</v>
      </c>
      <c r="G66" s="108">
        <f t="shared" si="8"/>
        <v>82936.98538412446</v>
      </c>
      <c r="H66" s="108">
        <f t="shared" si="8"/>
        <v>36275.515160674</v>
      </c>
      <c r="I66" s="105">
        <f>+G66+H66</f>
        <v>119212.50054479846</v>
      </c>
    </row>
    <row r="67" spans="1:9" ht="11.25">
      <c r="A67" s="106" t="s">
        <v>167</v>
      </c>
      <c r="B67" s="114">
        <v>525</v>
      </c>
      <c r="C67" s="108">
        <v>80090</v>
      </c>
      <c r="D67" s="117">
        <v>47329</v>
      </c>
      <c r="E67" s="133">
        <v>129.951</v>
      </c>
      <c r="F67" s="133">
        <v>120.517</v>
      </c>
      <c r="G67" s="108">
        <f t="shared" si="8"/>
        <v>61630.9224246062</v>
      </c>
      <c r="H67" s="108">
        <f t="shared" si="8"/>
        <v>39271.638026170585</v>
      </c>
      <c r="I67" s="105">
        <f>+G67+H67</f>
        <v>100902.56045077679</v>
      </c>
    </row>
    <row r="68" spans="1:9" ht="11.25">
      <c r="A68" s="106"/>
      <c r="B68" s="114"/>
      <c r="C68" s="108"/>
      <c r="D68" s="108"/>
      <c r="E68" s="109"/>
      <c r="F68" s="109"/>
      <c r="G68" s="109"/>
      <c r="H68" s="109"/>
      <c r="I68" s="111"/>
    </row>
    <row r="69" spans="1:9" ht="11.25">
      <c r="A69" s="94" t="s">
        <v>168</v>
      </c>
      <c r="B69" s="95">
        <v>53</v>
      </c>
      <c r="C69" s="108"/>
      <c r="D69" s="108"/>
      <c r="E69" s="109"/>
      <c r="F69" s="109"/>
      <c r="G69" s="109"/>
      <c r="H69" s="109"/>
      <c r="I69" s="111"/>
    </row>
    <row r="70" spans="1:9" ht="11.25">
      <c r="A70" s="106" t="s">
        <v>169</v>
      </c>
      <c r="B70" s="114">
        <v>531</v>
      </c>
      <c r="C70" s="108">
        <v>254352</v>
      </c>
      <c r="D70" s="117">
        <v>165397</v>
      </c>
      <c r="E70" s="133">
        <v>95.3</v>
      </c>
      <c r="F70" s="133">
        <v>102.378</v>
      </c>
      <c r="G70" s="108">
        <f>+C70/(E70/100)</f>
        <v>266896.11752360966</v>
      </c>
      <c r="H70" s="108">
        <f>+D70/(F70/100)</f>
        <v>161555.21694113972</v>
      </c>
      <c r="I70" s="105">
        <f>+G70+H70</f>
        <v>428451.3344647494</v>
      </c>
    </row>
    <row r="71" spans="1:9" ht="11.25">
      <c r="A71" s="106" t="s">
        <v>170</v>
      </c>
      <c r="B71" s="112">
        <v>532533</v>
      </c>
      <c r="C71" s="108">
        <v>6690</v>
      </c>
      <c r="D71" s="117">
        <v>8970</v>
      </c>
      <c r="E71" s="133">
        <v>106.107</v>
      </c>
      <c r="F71" s="133">
        <v>134.187</v>
      </c>
      <c r="G71" s="108">
        <f>+C71/(E71/100)</f>
        <v>6304.956317679324</v>
      </c>
      <c r="H71" s="108">
        <f>+D71/(F71/100)</f>
        <v>6684.701200563392</v>
      </c>
      <c r="I71" s="105">
        <f>+G71+H71</f>
        <v>12989.657518242715</v>
      </c>
    </row>
    <row r="72" spans="1:9" ht="11.25">
      <c r="A72" s="122"/>
      <c r="B72" s="114"/>
      <c r="C72" s="108"/>
      <c r="D72" s="108"/>
      <c r="E72" s="109"/>
      <c r="F72" s="109"/>
      <c r="G72" s="109"/>
      <c r="H72" s="109"/>
      <c r="I72" s="111"/>
    </row>
    <row r="73" spans="1:9" ht="11.25">
      <c r="A73" s="121" t="s">
        <v>171</v>
      </c>
      <c r="B73" s="95">
        <v>54</v>
      </c>
      <c r="C73" s="108"/>
      <c r="D73" s="108"/>
      <c r="E73" s="109"/>
      <c r="F73" s="109"/>
      <c r="G73" s="109"/>
      <c r="H73" s="109"/>
      <c r="I73" s="111"/>
    </row>
    <row r="74" spans="1:9" ht="11.25">
      <c r="A74" s="106" t="s">
        <v>172</v>
      </c>
      <c r="B74" s="114">
        <v>5411</v>
      </c>
      <c r="C74" s="108">
        <v>10267</v>
      </c>
      <c r="D74" s="108">
        <v>5448</v>
      </c>
      <c r="E74" s="109">
        <v>94.606</v>
      </c>
      <c r="F74" s="133">
        <v>109.96</v>
      </c>
      <c r="G74" s="108">
        <f aca="true" t="shared" si="9" ref="G74:H76">+C74/(E74/100)</f>
        <v>10852.377227659981</v>
      </c>
      <c r="H74" s="108">
        <f t="shared" si="9"/>
        <v>4954.52891960713</v>
      </c>
      <c r="I74" s="105">
        <f>+G74+H74</f>
        <v>15806.906147267111</v>
      </c>
    </row>
    <row r="75" spans="1:9" ht="11.25">
      <c r="A75" s="106" t="s">
        <v>173</v>
      </c>
      <c r="B75" s="114">
        <v>5415</v>
      </c>
      <c r="C75" s="108">
        <v>16393</v>
      </c>
      <c r="D75" s="117">
        <v>960</v>
      </c>
      <c r="E75" s="133">
        <v>106.543</v>
      </c>
      <c r="F75" s="133">
        <v>129.56</v>
      </c>
      <c r="G75" s="108">
        <f t="shared" si="9"/>
        <v>15386.275963695409</v>
      </c>
      <c r="H75" s="108">
        <f t="shared" si="9"/>
        <v>740.9694350108058</v>
      </c>
      <c r="I75" s="105">
        <f>+G75+H75</f>
        <v>16127.245398706214</v>
      </c>
    </row>
    <row r="76" spans="1:9" ht="11.25">
      <c r="A76" s="106" t="s">
        <v>174</v>
      </c>
      <c r="B76" s="114" t="s">
        <v>175</v>
      </c>
      <c r="C76" s="108">
        <v>49527</v>
      </c>
      <c r="D76" s="117">
        <v>9272</v>
      </c>
      <c r="E76" s="133">
        <v>111.607</v>
      </c>
      <c r="F76" s="133">
        <v>130.216</v>
      </c>
      <c r="G76" s="108">
        <f t="shared" si="9"/>
        <v>44376.24880159847</v>
      </c>
      <c r="H76" s="108">
        <f t="shared" si="9"/>
        <v>7120.476746329176</v>
      </c>
      <c r="I76" s="105">
        <f>+G76+H76</f>
        <v>51496.72554792765</v>
      </c>
    </row>
    <row r="77" spans="1:9" ht="11.25">
      <c r="A77" s="106"/>
      <c r="B77" s="114"/>
      <c r="C77" s="108"/>
      <c r="D77" s="108"/>
      <c r="E77" s="109"/>
      <c r="F77" s="109"/>
      <c r="G77" s="109"/>
      <c r="H77" s="109"/>
      <c r="I77" s="111"/>
    </row>
    <row r="78" spans="1:9" ht="11.25">
      <c r="A78" s="121" t="s">
        <v>176</v>
      </c>
      <c r="B78" s="95">
        <v>55</v>
      </c>
      <c r="C78" s="108">
        <v>178261</v>
      </c>
      <c r="D78" s="117">
        <v>94775</v>
      </c>
      <c r="E78" s="133">
        <v>102.683</v>
      </c>
      <c r="F78" s="133">
        <v>106.8</v>
      </c>
      <c r="G78" s="108">
        <f>+C78/(E78/100)</f>
        <v>173603.22546088445</v>
      </c>
      <c r="H78" s="108">
        <f>+D78/(F78/100)</f>
        <v>88740.63670411984</v>
      </c>
      <c r="I78" s="105">
        <f>+G78+H78</f>
        <v>262343.8621650043</v>
      </c>
    </row>
    <row r="79" spans="1:9" ht="11.25">
      <c r="A79" s="106"/>
      <c r="B79" s="114"/>
      <c r="C79" s="108"/>
      <c r="D79" s="108"/>
      <c r="E79" s="109"/>
      <c r="F79" s="109"/>
      <c r="G79" s="109"/>
      <c r="H79" s="109"/>
      <c r="I79" s="111"/>
    </row>
    <row r="80" spans="1:9" ht="11.25">
      <c r="A80" s="121" t="s">
        <v>177</v>
      </c>
      <c r="B80" s="114"/>
      <c r="C80" s="108"/>
      <c r="D80" s="108"/>
      <c r="E80" s="109"/>
      <c r="F80" s="109"/>
      <c r="G80" s="109"/>
      <c r="H80" s="109"/>
      <c r="I80" s="111"/>
    </row>
    <row r="81" spans="1:9" ht="11.25">
      <c r="A81" s="106" t="s">
        <v>178</v>
      </c>
      <c r="B81" s="114">
        <v>561</v>
      </c>
      <c r="C81" s="108">
        <v>26115</v>
      </c>
      <c r="D81" s="108">
        <v>10302</v>
      </c>
      <c r="E81" s="109">
        <v>101.194</v>
      </c>
      <c r="F81" s="133">
        <v>136.995</v>
      </c>
      <c r="G81" s="108">
        <f>+C81/(E81/100)</f>
        <v>25806.866019724486</v>
      </c>
      <c r="H81" s="108">
        <f>+D81/(F81/100)</f>
        <v>7519.982481112449</v>
      </c>
      <c r="I81" s="105">
        <f>+G81+H81</f>
        <v>33326.84850083693</v>
      </c>
    </row>
    <row r="82" spans="1:9" ht="11.25">
      <c r="A82" s="106" t="s">
        <v>179</v>
      </c>
      <c r="B82" s="114">
        <v>562</v>
      </c>
      <c r="C82" s="108">
        <v>5390</v>
      </c>
      <c r="D82" s="108">
        <v>2540</v>
      </c>
      <c r="E82" s="109">
        <v>129.929</v>
      </c>
      <c r="F82" s="133">
        <v>145.868</v>
      </c>
      <c r="G82" s="108">
        <f>+C82/(E82/100)</f>
        <v>4148.419521430935</v>
      </c>
      <c r="H82" s="108">
        <f>+D82/(F82/100)</f>
        <v>1741.3003537444813</v>
      </c>
      <c r="I82" s="105">
        <f>+G82+H82</f>
        <v>5889.719875175416</v>
      </c>
    </row>
    <row r="83" spans="1:9" ht="11.25">
      <c r="A83" s="106"/>
      <c r="B83" s="114"/>
      <c r="C83" s="108"/>
      <c r="D83" s="108"/>
      <c r="E83" s="109"/>
      <c r="F83" s="109"/>
      <c r="G83" s="109"/>
      <c r="H83" s="109"/>
      <c r="I83" s="111"/>
    </row>
    <row r="84" spans="1:9" ht="11.25">
      <c r="A84" s="101" t="s">
        <v>180</v>
      </c>
      <c r="B84" s="95">
        <v>61</v>
      </c>
      <c r="C84" s="108">
        <v>5227</v>
      </c>
      <c r="D84" s="108">
        <v>1486</v>
      </c>
      <c r="E84" s="109">
        <v>114.366</v>
      </c>
      <c r="F84" s="133">
        <v>105.329</v>
      </c>
      <c r="G84" s="108">
        <f>+C84/(E84/100)</f>
        <v>4570.414283965514</v>
      </c>
      <c r="H84" s="108">
        <f>+D84/(F84/100)</f>
        <v>1410.8175336327129</v>
      </c>
      <c r="I84" s="105">
        <f>+G84+H84</f>
        <v>5981.231817598227</v>
      </c>
    </row>
    <row r="85" spans="1:9" ht="11.25">
      <c r="A85" s="106"/>
      <c r="B85" s="114"/>
      <c r="C85" s="108"/>
      <c r="D85" s="108"/>
      <c r="E85" s="109"/>
      <c r="F85" s="109"/>
      <c r="G85" s="109"/>
      <c r="H85" s="109"/>
      <c r="I85" s="111"/>
    </row>
    <row r="86" spans="1:9" ht="11.25">
      <c r="A86" s="94" t="s">
        <v>181</v>
      </c>
      <c r="B86" s="95">
        <v>62</v>
      </c>
      <c r="C86" s="108"/>
      <c r="D86" s="108"/>
      <c r="E86" s="109"/>
      <c r="F86" s="109"/>
      <c r="G86" s="109"/>
      <c r="H86" s="109"/>
      <c r="I86" s="111"/>
    </row>
    <row r="87" spans="1:9" ht="11.25">
      <c r="A87" s="106" t="s">
        <v>64</v>
      </c>
      <c r="B87" s="114">
        <v>621</v>
      </c>
      <c r="C87" s="108">
        <v>80147</v>
      </c>
      <c r="D87" s="108">
        <v>3238</v>
      </c>
      <c r="E87" s="109">
        <v>96.516</v>
      </c>
      <c r="F87" s="109">
        <v>105.738</v>
      </c>
      <c r="G87" s="108">
        <f aca="true" t="shared" si="10" ref="G87:H90">+C87/(E87/100)</f>
        <v>83040.1177006921</v>
      </c>
      <c r="H87" s="108">
        <f t="shared" si="10"/>
        <v>3062.286027728915</v>
      </c>
      <c r="I87" s="105">
        <f>+G87+H87</f>
        <v>86102.40372842102</v>
      </c>
    </row>
    <row r="88" spans="1:9" ht="11.25">
      <c r="A88" s="106" t="s">
        <v>66</v>
      </c>
      <c r="B88" s="114">
        <v>622</v>
      </c>
      <c r="C88" s="108">
        <v>12830</v>
      </c>
      <c r="D88" s="108">
        <v>1261</v>
      </c>
      <c r="E88" s="109">
        <v>116.668</v>
      </c>
      <c r="F88" s="109">
        <v>99.628</v>
      </c>
      <c r="G88" s="108">
        <f t="shared" si="10"/>
        <v>10997.017176946547</v>
      </c>
      <c r="H88" s="108">
        <f t="shared" si="10"/>
        <v>1265.7084353796122</v>
      </c>
      <c r="I88" s="105">
        <f>+G88+H88</f>
        <v>12262.72561232616</v>
      </c>
    </row>
    <row r="89" spans="1:9" ht="11.25">
      <c r="A89" s="106" t="s">
        <v>182</v>
      </c>
      <c r="B89" s="114">
        <v>623</v>
      </c>
      <c r="C89" s="108">
        <v>19314</v>
      </c>
      <c r="D89" s="108">
        <v>2225</v>
      </c>
      <c r="E89" s="109">
        <v>102.881</v>
      </c>
      <c r="F89" s="109">
        <v>105.736</v>
      </c>
      <c r="G89" s="108">
        <f t="shared" si="10"/>
        <v>18773.145673156367</v>
      </c>
      <c r="H89" s="108">
        <f t="shared" si="10"/>
        <v>2104.2974956495423</v>
      </c>
      <c r="I89" s="105">
        <f>+G89+H89</f>
        <v>20877.44316880591</v>
      </c>
    </row>
    <row r="90" spans="1:9" ht="11.25">
      <c r="A90" s="119" t="s">
        <v>183</v>
      </c>
      <c r="B90" s="114">
        <v>624</v>
      </c>
      <c r="C90" s="108">
        <v>16203</v>
      </c>
      <c r="D90" s="108">
        <v>1764</v>
      </c>
      <c r="E90" s="109">
        <v>107.287</v>
      </c>
      <c r="F90" s="109">
        <v>102.146</v>
      </c>
      <c r="G90" s="108">
        <f t="shared" si="10"/>
        <v>15102.482127377967</v>
      </c>
      <c r="H90" s="108">
        <f t="shared" si="10"/>
        <v>1726.9398703816105</v>
      </c>
      <c r="I90" s="105">
        <f>+G90+H90</f>
        <v>16829.42199775958</v>
      </c>
    </row>
    <row r="91" spans="1:9" ht="11.25">
      <c r="A91" s="106"/>
      <c r="B91" s="114"/>
      <c r="C91" s="108"/>
      <c r="D91" s="108"/>
      <c r="E91" s="109"/>
      <c r="F91" s="109"/>
      <c r="G91" s="109"/>
      <c r="H91" s="109"/>
      <c r="I91" s="111"/>
    </row>
    <row r="92" spans="1:9" ht="11.25">
      <c r="A92" s="94" t="s">
        <v>184</v>
      </c>
      <c r="B92" s="95">
        <v>71</v>
      </c>
      <c r="C92" s="108"/>
      <c r="D92" s="108"/>
      <c r="E92" s="109"/>
      <c r="F92" s="109"/>
      <c r="G92" s="109"/>
      <c r="H92" s="109"/>
      <c r="I92" s="111"/>
    </row>
    <row r="93" spans="1:9" ht="11.25">
      <c r="A93" s="106" t="s">
        <v>185</v>
      </c>
      <c r="B93" s="112">
        <v>711712</v>
      </c>
      <c r="C93" s="108">
        <v>6852</v>
      </c>
      <c r="D93" s="108">
        <v>4854</v>
      </c>
      <c r="E93" s="109">
        <v>166.744</v>
      </c>
      <c r="F93" s="109">
        <v>119.544</v>
      </c>
      <c r="G93" s="108">
        <f>+C93/(E93/100)</f>
        <v>4109.293287914407</v>
      </c>
      <c r="H93" s="108">
        <f>+D93/(F93/100)</f>
        <v>4060.429632603895</v>
      </c>
      <c r="I93" s="105">
        <f>+G93+H93</f>
        <v>8169.722920518302</v>
      </c>
    </row>
    <row r="94" spans="1:9" ht="11.25">
      <c r="A94" s="106" t="s">
        <v>186</v>
      </c>
      <c r="B94" s="114">
        <v>713</v>
      </c>
      <c r="C94" s="108">
        <v>8933</v>
      </c>
      <c r="D94" s="108">
        <v>8565</v>
      </c>
      <c r="E94" s="109">
        <v>142.378</v>
      </c>
      <c r="F94" s="109">
        <v>111.111</v>
      </c>
      <c r="G94" s="108">
        <f>+C94/(E94/100)</f>
        <v>6274.143477222606</v>
      </c>
      <c r="H94" s="108">
        <f>+D94/(F94/100)</f>
        <v>7708.507708507708</v>
      </c>
      <c r="I94" s="105">
        <f>+G94+H94</f>
        <v>13982.651185730314</v>
      </c>
    </row>
    <row r="95" spans="1:9" ht="11.25">
      <c r="A95" s="106"/>
      <c r="B95" s="114"/>
      <c r="C95" s="108"/>
      <c r="D95" s="108"/>
      <c r="E95" s="109"/>
      <c r="F95" s="109"/>
      <c r="G95" s="109"/>
      <c r="H95" s="109"/>
      <c r="I95" s="111"/>
    </row>
    <row r="96" spans="1:9" ht="11.25">
      <c r="A96" s="121" t="s">
        <v>187</v>
      </c>
      <c r="B96" s="95">
        <v>72</v>
      </c>
      <c r="C96" s="108"/>
      <c r="D96" s="108"/>
      <c r="E96" s="109"/>
      <c r="F96" s="109"/>
      <c r="G96" s="109"/>
      <c r="H96" s="109"/>
      <c r="I96" s="111"/>
    </row>
    <row r="97" spans="1:9" ht="11.25">
      <c r="A97" s="106" t="s">
        <v>71</v>
      </c>
      <c r="B97" s="114">
        <v>721</v>
      </c>
      <c r="C97" s="108">
        <v>962</v>
      </c>
      <c r="D97" s="108">
        <v>358</v>
      </c>
      <c r="E97" s="109">
        <v>155.189</v>
      </c>
      <c r="F97" s="109">
        <v>109.144</v>
      </c>
      <c r="G97" s="108">
        <f>+C97/(E97/100)</f>
        <v>619.8892962774423</v>
      </c>
      <c r="H97" s="108">
        <f>+D97/(F97/100)</f>
        <v>328.0070365755333</v>
      </c>
      <c r="I97" s="105">
        <f>+G97+H97</f>
        <v>947.8963328529755</v>
      </c>
    </row>
    <row r="98" spans="1:9" ht="11.25">
      <c r="A98" s="106" t="s">
        <v>73</v>
      </c>
      <c r="B98" s="114">
        <v>722</v>
      </c>
      <c r="C98" s="108">
        <v>2033</v>
      </c>
      <c r="D98" s="108">
        <v>117715</v>
      </c>
      <c r="E98" s="109">
        <v>105.886</v>
      </c>
      <c r="F98" s="109">
        <v>106.001</v>
      </c>
      <c r="G98" s="108">
        <f>+C98/(E98/100)</f>
        <v>1919.9894225865555</v>
      </c>
      <c r="H98" s="108">
        <f>+D98/(F98/100)</f>
        <v>111050.83914302694</v>
      </c>
      <c r="I98" s="105">
        <f>+G98+H98</f>
        <v>112970.8285656135</v>
      </c>
    </row>
    <row r="99" spans="1:9" ht="11.25">
      <c r="A99" s="106"/>
      <c r="B99" s="114"/>
      <c r="C99" s="108"/>
      <c r="D99" s="108"/>
      <c r="E99" s="109"/>
      <c r="F99" s="109"/>
      <c r="G99" s="109"/>
      <c r="H99" s="109"/>
      <c r="I99" s="111"/>
    </row>
    <row r="100" spans="1:9" ht="11.25">
      <c r="A100" s="123" t="s">
        <v>188</v>
      </c>
      <c r="B100" s="99">
        <v>81</v>
      </c>
      <c r="C100" s="124">
        <v>40091</v>
      </c>
      <c r="D100" s="124">
        <v>45646</v>
      </c>
      <c r="E100" s="125">
        <v>107.171</v>
      </c>
      <c r="F100" s="125">
        <v>94.064</v>
      </c>
      <c r="G100" s="124">
        <f>+C100/(E100/100)</f>
        <v>37408.44071623853</v>
      </c>
      <c r="H100" s="124">
        <f>+D100/(F100/100)</f>
        <v>48526.53512502127</v>
      </c>
      <c r="I100" s="127">
        <f>+G100+H100</f>
        <v>85934.9758412598</v>
      </c>
    </row>
    <row r="102" ht="11.25">
      <c r="B102" s="131" t="s">
        <v>189</v>
      </c>
    </row>
  </sheetData>
  <mergeCells count="6">
    <mergeCell ref="A1:I1"/>
    <mergeCell ref="A2:I2"/>
    <mergeCell ref="C3:I3"/>
    <mergeCell ref="C4:D4"/>
    <mergeCell ref="E4:F4"/>
    <mergeCell ref="G4:H4"/>
  </mergeCells>
  <conditionalFormatting sqref="E21:F31 E33:F34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workbookViewId="0" topLeftCell="A1">
      <selection activeCell="A3" sqref="A3"/>
    </sheetView>
  </sheetViews>
  <sheetFormatPr defaultColWidth="9.140625" defaultRowHeight="12.75"/>
  <cols>
    <col min="1" max="1" width="35.7109375" style="1" customWidth="1"/>
    <col min="2" max="2" width="11.7109375" style="1" customWidth="1"/>
    <col min="3" max="3" width="9.140625" style="160" customWidth="1"/>
    <col min="4" max="4" width="6.28125" style="1" customWidth="1"/>
    <col min="5" max="5" width="9.140625" style="1" customWidth="1"/>
    <col min="6" max="6" width="6.28125" style="1" customWidth="1"/>
    <col min="7" max="7" width="9.140625" style="1" customWidth="1"/>
    <col min="8" max="8" width="6.28125" style="1" customWidth="1"/>
    <col min="9" max="11" width="6.7109375" style="1" customWidth="1"/>
    <col min="12" max="16384" width="9.140625" style="1" customWidth="1"/>
  </cols>
  <sheetData>
    <row r="1" spans="1:11" ht="11.25">
      <c r="A1" s="103" t="s">
        <v>301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1.25">
      <c r="A2" s="103" t="s">
        <v>302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1.25">
      <c r="A3" s="72"/>
      <c r="B3" s="37"/>
      <c r="C3" s="187">
        <v>1998</v>
      </c>
      <c r="D3" s="188"/>
      <c r="E3" s="189">
        <v>2002</v>
      </c>
      <c r="F3" s="189"/>
      <c r="G3" s="189">
        <v>2006</v>
      </c>
      <c r="H3" s="190"/>
      <c r="I3" s="152">
        <v>1998</v>
      </c>
      <c r="J3" s="150">
        <v>2002</v>
      </c>
      <c r="K3" s="151">
        <v>2006</v>
      </c>
    </row>
    <row r="4" spans="1:11" ht="11.25">
      <c r="A4" s="132" t="s">
        <v>107</v>
      </c>
      <c r="B4" s="153" t="s">
        <v>43</v>
      </c>
      <c r="C4" s="197" t="s">
        <v>110</v>
      </c>
      <c r="D4" s="198"/>
      <c r="E4" s="198" t="s">
        <v>110</v>
      </c>
      <c r="F4" s="198"/>
      <c r="G4" s="199" t="s">
        <v>110</v>
      </c>
      <c r="H4" s="200"/>
      <c r="I4" s="191" t="s">
        <v>287</v>
      </c>
      <c r="J4" s="192"/>
      <c r="K4" s="193"/>
    </row>
    <row r="5" spans="1:11" ht="11.25">
      <c r="A5" s="59"/>
      <c r="B5" s="62"/>
      <c r="C5" s="154" t="s">
        <v>288</v>
      </c>
      <c r="D5" s="19" t="s">
        <v>52</v>
      </c>
      <c r="E5" s="155" t="s">
        <v>288</v>
      </c>
      <c r="F5" s="19" t="s">
        <v>52</v>
      </c>
      <c r="G5" s="155" t="s">
        <v>288</v>
      </c>
      <c r="H5" s="75" t="s">
        <v>52</v>
      </c>
      <c r="I5" s="194" t="s">
        <v>289</v>
      </c>
      <c r="J5" s="195"/>
      <c r="K5" s="196"/>
    </row>
    <row r="6" spans="1:11" ht="11.25">
      <c r="A6" s="4" t="s">
        <v>111</v>
      </c>
      <c r="B6" s="43">
        <v>111112</v>
      </c>
      <c r="C6" s="79">
        <v>4846.715254755771</v>
      </c>
      <c r="D6" s="45">
        <f>+C6/C$82</f>
        <v>0.0035841545268544177</v>
      </c>
      <c r="E6" s="65">
        <v>4725.601327481909</v>
      </c>
      <c r="F6" s="45">
        <f>+E6/E$82</f>
        <v>0.003070402468349111</v>
      </c>
      <c r="G6" s="65">
        <v>6276.050773289035</v>
      </c>
      <c r="H6" s="80">
        <f>+G6/G$82</f>
        <v>0.0030669861948979388</v>
      </c>
      <c r="I6" s="79">
        <f>+I$83*D6</f>
        <v>0.4824271993146046</v>
      </c>
      <c r="J6" s="65">
        <f>+J$83*F6</f>
        <v>0.3758172621259312</v>
      </c>
      <c r="K6" s="64">
        <f>+K$83*H6</f>
        <v>0.38460006884020154</v>
      </c>
    </row>
    <row r="7" spans="1:11" ht="11.25">
      <c r="A7" s="4" t="s">
        <v>114</v>
      </c>
      <c r="B7" s="43">
        <v>21</v>
      </c>
      <c r="C7" s="79">
        <v>11339.46684449957</v>
      </c>
      <c r="D7" s="45">
        <f>+C7/C$82</f>
        <v>0.00838555584278423</v>
      </c>
      <c r="E7" s="65">
        <v>14647.609825433965</v>
      </c>
      <c r="F7" s="45">
        <f>+E7/E$82</f>
        <v>0.009517107823268724</v>
      </c>
      <c r="G7" s="65">
        <v>19656.10383640159</v>
      </c>
      <c r="H7" s="80">
        <f>+G7/G$82</f>
        <v>0.009605562684148118</v>
      </c>
      <c r="I7" s="79">
        <f>+I$83*D7</f>
        <v>1.1286958164387575</v>
      </c>
      <c r="J7" s="65">
        <f>+J$83*F7</f>
        <v>1.1648939975680919</v>
      </c>
      <c r="K7" s="64">
        <f>+K$83*H7</f>
        <v>1.204537560592174</v>
      </c>
    </row>
    <row r="8" spans="1:11" ht="11.25">
      <c r="A8" s="4" t="s">
        <v>118</v>
      </c>
      <c r="B8" s="43">
        <v>22</v>
      </c>
      <c r="C8" s="79">
        <v>29188.523853080005</v>
      </c>
      <c r="D8" s="45">
        <f>+C8/C$82</f>
        <v>0.021584965157084836</v>
      </c>
      <c r="E8" s="65">
        <v>10623.365325073255</v>
      </c>
      <c r="F8" s="45">
        <f>+E8/E$82</f>
        <v>0.006902403494469171</v>
      </c>
      <c r="G8" s="65">
        <v>14281.58049857684</v>
      </c>
      <c r="H8" s="80">
        <f>+G8/G$82</f>
        <v>0.006979135735625059</v>
      </c>
      <c r="I8" s="156" t="s">
        <v>290</v>
      </c>
      <c r="J8" s="84" t="s">
        <v>290</v>
      </c>
      <c r="K8" s="157" t="s">
        <v>290</v>
      </c>
    </row>
    <row r="9" spans="1:11" ht="11.25">
      <c r="A9" s="4" t="s">
        <v>119</v>
      </c>
      <c r="B9" s="43">
        <v>23</v>
      </c>
      <c r="C9" s="79">
        <v>27066.027898235934</v>
      </c>
      <c r="D9" s="45">
        <f>+C9/C$82</f>
        <v>0.020015375634093988</v>
      </c>
      <c r="E9" s="65">
        <v>33736.98642263763</v>
      </c>
      <c r="F9" s="45">
        <f>+E9/E$82</f>
        <v>0.021920200035563324</v>
      </c>
      <c r="G9" s="65">
        <v>44509.8051720254</v>
      </c>
      <c r="H9" s="80">
        <f>+G9/G$82</f>
        <v>0.021751092037239638</v>
      </c>
      <c r="I9" s="79">
        <f>+I$83*D9</f>
        <v>2.6940695603490505</v>
      </c>
      <c r="J9" s="65">
        <f>+J$83*F9</f>
        <v>2.683032484352951</v>
      </c>
      <c r="K9" s="64">
        <f>+K$83*H9</f>
        <v>2.7275869414698506</v>
      </c>
    </row>
    <row r="10" spans="1:11" ht="11.25">
      <c r="A10" s="4" t="s">
        <v>120</v>
      </c>
      <c r="B10" s="43" t="s">
        <v>121</v>
      </c>
      <c r="C10" s="79"/>
      <c r="D10" s="5"/>
      <c r="E10" s="65"/>
      <c r="F10" s="5"/>
      <c r="G10" s="65"/>
      <c r="H10" s="6"/>
      <c r="I10" s="4"/>
      <c r="J10" s="5"/>
      <c r="K10" s="6"/>
    </row>
    <row r="11" spans="1:11" ht="11.25">
      <c r="A11" s="4" t="s">
        <v>122</v>
      </c>
      <c r="B11" s="43" t="s">
        <v>123</v>
      </c>
      <c r="C11" s="79"/>
      <c r="D11" s="5"/>
      <c r="E11" s="65"/>
      <c r="F11" s="5"/>
      <c r="G11" s="65"/>
      <c r="H11" s="6"/>
      <c r="I11" s="4"/>
      <c r="J11" s="5"/>
      <c r="K11" s="6"/>
    </row>
    <row r="12" spans="1:11" ht="11.25">
      <c r="A12" s="4" t="s">
        <v>124</v>
      </c>
      <c r="B12" s="43">
        <v>321</v>
      </c>
      <c r="C12" s="79">
        <v>1265.6477060755142</v>
      </c>
      <c r="D12" s="45">
        <f aca="true" t="shared" si="0" ref="D12:D22">+C12/C$82</f>
        <v>0.0009359487233507903</v>
      </c>
      <c r="E12" s="65">
        <v>1442.5351975512317</v>
      </c>
      <c r="F12" s="45">
        <f aca="true" t="shared" si="1" ref="F12:F22">+E12/E$82</f>
        <v>0.0009372698465873137</v>
      </c>
      <c r="G12" s="65">
        <v>1917.4215988761607</v>
      </c>
      <c r="H12" s="80">
        <f aca="true" t="shared" si="2" ref="H12:H22">+G12/G$82</f>
        <v>0.0009370073292875017</v>
      </c>
      <c r="I12" s="79">
        <f aca="true" t="shared" si="3" ref="I12:I22">+I$83*D12</f>
        <v>0.12597869816301638</v>
      </c>
      <c r="J12" s="65">
        <f aca="true" t="shared" si="4" ref="J12:J22">+J$83*F12</f>
        <v>0.1147218292222872</v>
      </c>
      <c r="K12" s="64">
        <f aca="true" t="shared" si="5" ref="K12:K22">+K$83*H12</f>
        <v>0.11750071909265272</v>
      </c>
    </row>
    <row r="13" spans="1:11" ht="11.25">
      <c r="A13" s="4" t="s">
        <v>125</v>
      </c>
      <c r="B13" s="43">
        <v>327</v>
      </c>
      <c r="C13" s="79">
        <v>1692.8157539685567</v>
      </c>
      <c r="D13" s="45">
        <f t="shared" si="0"/>
        <v>0.0012518402523778165</v>
      </c>
      <c r="E13" s="65">
        <v>1938.4242506211235</v>
      </c>
      <c r="F13" s="45">
        <f t="shared" si="1"/>
        <v>0.0012594677780375367</v>
      </c>
      <c r="G13" s="65">
        <v>2588.3862287551137</v>
      </c>
      <c r="H13" s="80">
        <f t="shared" si="2"/>
        <v>0.001264894934318001</v>
      </c>
      <c r="I13" s="79">
        <f t="shared" si="3"/>
        <v>0.1684976979700541</v>
      </c>
      <c r="J13" s="65">
        <f t="shared" si="4"/>
        <v>0.1541588560317945</v>
      </c>
      <c r="K13" s="64">
        <f t="shared" si="5"/>
        <v>0.15861782476347733</v>
      </c>
    </row>
    <row r="14" spans="1:11" ht="11.25">
      <c r="A14" s="4" t="s">
        <v>126</v>
      </c>
      <c r="B14" s="43">
        <v>331</v>
      </c>
      <c r="C14" s="79">
        <v>3928.8350268924414</v>
      </c>
      <c r="D14" s="45">
        <f t="shared" si="0"/>
        <v>0.0029053804704296214</v>
      </c>
      <c r="E14" s="65">
        <v>4496.094011774964</v>
      </c>
      <c r="F14" s="45">
        <f t="shared" si="1"/>
        <v>0.0029212828579933477</v>
      </c>
      <c r="G14" s="65">
        <v>6028.552067036113</v>
      </c>
      <c r="H14" s="80">
        <f t="shared" si="2"/>
        <v>0.0029460383022257754</v>
      </c>
      <c r="I14" s="79">
        <f t="shared" si="3"/>
        <v>0.39106421131982705</v>
      </c>
      <c r="J14" s="65">
        <f t="shared" si="4"/>
        <v>0.3575650218183858</v>
      </c>
      <c r="K14" s="64">
        <f t="shared" si="5"/>
        <v>0.36943320309911226</v>
      </c>
    </row>
    <row r="15" spans="1:11" ht="11.25">
      <c r="A15" s="4" t="s">
        <v>127</v>
      </c>
      <c r="B15" s="43">
        <v>332</v>
      </c>
      <c r="C15" s="79">
        <v>4302.594867013692</v>
      </c>
      <c r="D15" s="45">
        <f t="shared" si="0"/>
        <v>0.0031817765350865015</v>
      </c>
      <c r="E15" s="65">
        <v>4936.592832514669</v>
      </c>
      <c r="F15" s="45">
        <f t="shared" si="1"/>
        <v>0.0032074916540334405</v>
      </c>
      <c r="G15" s="65">
        <v>6560.549585729173</v>
      </c>
      <c r="H15" s="80">
        <f t="shared" si="2"/>
        <v>0.00320601533308343</v>
      </c>
      <c r="I15" s="79">
        <f t="shared" si="3"/>
        <v>0.4282671216226431</v>
      </c>
      <c r="J15" s="65">
        <f t="shared" si="4"/>
        <v>0.3925969784536931</v>
      </c>
      <c r="K15" s="64">
        <f t="shared" si="5"/>
        <v>0.4020343227686622</v>
      </c>
    </row>
    <row r="16" spans="1:11" ht="11.25">
      <c r="A16" s="4" t="s">
        <v>128</v>
      </c>
      <c r="B16" s="43">
        <v>333</v>
      </c>
      <c r="C16" s="79">
        <v>8034.025177798608</v>
      </c>
      <c r="D16" s="45">
        <f t="shared" si="0"/>
        <v>0.005941175867844594</v>
      </c>
      <c r="E16" s="65">
        <v>9264.314516326389</v>
      </c>
      <c r="F16" s="45">
        <f t="shared" si="1"/>
        <v>0.006019376622625165</v>
      </c>
      <c r="G16" s="65">
        <v>12288.343087391811</v>
      </c>
      <c r="H16" s="80">
        <f t="shared" si="2"/>
        <v>0.006005078666285119</v>
      </c>
      <c r="I16" s="79">
        <f t="shared" si="3"/>
        <v>0.7996822718118823</v>
      </c>
      <c r="J16" s="65">
        <f t="shared" si="4"/>
        <v>0.7367716986093202</v>
      </c>
      <c r="K16" s="64">
        <f t="shared" si="5"/>
        <v>0.7530368647521539</v>
      </c>
    </row>
    <row r="17" spans="1:11" ht="11.25">
      <c r="A17" s="4" t="s">
        <v>129</v>
      </c>
      <c r="B17" s="43">
        <v>334</v>
      </c>
      <c r="C17" s="79">
        <v>12260.264582901393</v>
      </c>
      <c r="D17" s="45">
        <f t="shared" si="0"/>
        <v>0.009066487403426637</v>
      </c>
      <c r="E17" s="65">
        <v>14049.61747892668</v>
      </c>
      <c r="F17" s="45">
        <f t="shared" si="1"/>
        <v>0.00912856950834739</v>
      </c>
      <c r="G17" s="65">
        <v>18674.065600163573</v>
      </c>
      <c r="H17" s="80">
        <f t="shared" si="2"/>
        <v>0.009125659346491483</v>
      </c>
      <c r="I17" s="79">
        <f t="shared" si="3"/>
        <v>1.2203492045012254</v>
      </c>
      <c r="J17" s="65">
        <f t="shared" si="4"/>
        <v>1.1173369078217206</v>
      </c>
      <c r="K17" s="64">
        <f t="shared" si="5"/>
        <v>1.144357682050032</v>
      </c>
    </row>
    <row r="18" spans="1:11" ht="11.25">
      <c r="A18" s="4" t="s">
        <v>130</v>
      </c>
      <c r="B18" s="43">
        <v>335</v>
      </c>
      <c r="C18" s="79">
        <v>5784.129496696457</v>
      </c>
      <c r="D18" s="45">
        <f t="shared" si="0"/>
        <v>0.004277374021334256</v>
      </c>
      <c r="E18" s="65">
        <v>6606.786739274636</v>
      </c>
      <c r="F18" s="45">
        <f t="shared" si="1"/>
        <v>0.004292680001199842</v>
      </c>
      <c r="G18" s="65">
        <v>8833.368651667446</v>
      </c>
      <c r="H18" s="80">
        <f t="shared" si="2"/>
        <v>0.004316698619522242</v>
      </c>
      <c r="I18" s="79">
        <f t="shared" si="3"/>
        <v>0.5757345432715908</v>
      </c>
      <c r="J18" s="65">
        <f t="shared" si="4"/>
        <v>0.5254240321468607</v>
      </c>
      <c r="K18" s="64">
        <f t="shared" si="5"/>
        <v>0.5413140068880892</v>
      </c>
    </row>
    <row r="19" spans="1:11" ht="11.25">
      <c r="A19" s="4" t="s">
        <v>131</v>
      </c>
      <c r="B19" s="43" t="s">
        <v>132</v>
      </c>
      <c r="C19" s="79">
        <v>1687.3038522891557</v>
      </c>
      <c r="D19" s="45">
        <f t="shared" si="0"/>
        <v>0.0012477641913101857</v>
      </c>
      <c r="E19" s="65">
        <v>1931.1786777900945</v>
      </c>
      <c r="F19" s="45">
        <f t="shared" si="1"/>
        <v>0.0012547600544774436</v>
      </c>
      <c r="G19" s="65">
        <v>2582.263794910743</v>
      </c>
      <c r="H19" s="80">
        <f t="shared" si="2"/>
        <v>0.0012619030177835175</v>
      </c>
      <c r="I19" s="79">
        <f t="shared" si="3"/>
        <v>0.167949060150351</v>
      </c>
      <c r="J19" s="65">
        <f t="shared" si="4"/>
        <v>0.1535826306680391</v>
      </c>
      <c r="K19" s="64">
        <f t="shared" si="5"/>
        <v>0.1582426384300531</v>
      </c>
    </row>
    <row r="20" spans="1:11" ht="11.25">
      <c r="A20" s="4" t="s">
        <v>133</v>
      </c>
      <c r="B20" s="43" t="s">
        <v>134</v>
      </c>
      <c r="C20" s="79">
        <v>1790.665057210847</v>
      </c>
      <c r="D20" s="45">
        <f t="shared" si="0"/>
        <v>0.001324199985667549</v>
      </c>
      <c r="E20" s="65">
        <v>2487.9298675651735</v>
      </c>
      <c r="F20" s="45">
        <f t="shared" si="1"/>
        <v>0.0016165024252103144</v>
      </c>
      <c r="G20" s="65">
        <v>2726.991968938337</v>
      </c>
      <c r="H20" s="80">
        <f t="shared" si="2"/>
        <v>0.0013326289133808848</v>
      </c>
      <c r="I20" s="79">
        <f t="shared" si="3"/>
        <v>0.17823731807085208</v>
      </c>
      <c r="J20" s="65">
        <f t="shared" si="4"/>
        <v>0.19785989684574248</v>
      </c>
      <c r="K20" s="64">
        <f t="shared" si="5"/>
        <v>0.16711166573796296</v>
      </c>
    </row>
    <row r="21" spans="1:11" ht="11.25">
      <c r="A21" s="4" t="s">
        <v>135</v>
      </c>
      <c r="B21" s="43">
        <v>337</v>
      </c>
      <c r="C21" s="79">
        <v>848.2820529627853</v>
      </c>
      <c r="D21" s="45">
        <f t="shared" si="0"/>
        <v>0.0006273060826489863</v>
      </c>
      <c r="E21" s="65">
        <v>921.7043912548539</v>
      </c>
      <c r="F21" s="45">
        <f t="shared" si="1"/>
        <v>0.0005988663117938302</v>
      </c>
      <c r="G21" s="65">
        <v>1231.2120603596286</v>
      </c>
      <c r="H21" s="80">
        <f t="shared" si="2"/>
        <v>0.0006016698284510397</v>
      </c>
      <c r="I21" s="79">
        <f t="shared" si="3"/>
        <v>0.08443539872455355</v>
      </c>
      <c r="J21" s="65">
        <f t="shared" si="4"/>
        <v>0.07330123656356483</v>
      </c>
      <c r="K21" s="64">
        <f t="shared" si="5"/>
        <v>0.07544939648776039</v>
      </c>
    </row>
    <row r="22" spans="1:11" ht="11.25">
      <c r="A22" s="4" t="s">
        <v>136</v>
      </c>
      <c r="B22" s="43">
        <v>339</v>
      </c>
      <c r="C22" s="79">
        <v>1576.684242317331</v>
      </c>
      <c r="D22" s="45">
        <f t="shared" si="0"/>
        <v>0.0011659607935449988</v>
      </c>
      <c r="E22" s="65">
        <v>1807.2724515276961</v>
      </c>
      <c r="F22" s="45">
        <f t="shared" si="1"/>
        <v>0.0011742534783624808</v>
      </c>
      <c r="G22" s="65">
        <v>2406.615759759845</v>
      </c>
      <c r="H22" s="80">
        <f t="shared" si="2"/>
        <v>0.0011760671763557345</v>
      </c>
      <c r="I22" s="79">
        <f t="shared" si="3"/>
        <v>0.15693832281115683</v>
      </c>
      <c r="J22" s="65">
        <f t="shared" si="4"/>
        <v>0.14372862575156767</v>
      </c>
      <c r="K22" s="64">
        <f t="shared" si="5"/>
        <v>0.1474788239150091</v>
      </c>
    </row>
    <row r="23" spans="1:11" ht="11.25">
      <c r="A23" s="4" t="s">
        <v>137</v>
      </c>
      <c r="B23" s="43" t="s">
        <v>123</v>
      </c>
      <c r="C23" s="79"/>
      <c r="D23" s="5"/>
      <c r="E23" s="65"/>
      <c r="F23" s="5"/>
      <c r="G23" s="65"/>
      <c r="H23" s="6"/>
      <c r="I23" s="4"/>
      <c r="J23" s="5"/>
      <c r="K23" s="6"/>
    </row>
    <row r="24" spans="1:11" ht="11.25">
      <c r="A24" s="4" t="s">
        <v>138</v>
      </c>
      <c r="B24" s="43">
        <v>311312</v>
      </c>
      <c r="C24" s="79">
        <v>5583.061216148244</v>
      </c>
      <c r="D24" s="45">
        <f aca="true" t="shared" si="6" ref="D24:D32">+C24/C$82</f>
        <v>0.004128683671261271</v>
      </c>
      <c r="E24" s="65">
        <v>6389.187742955075</v>
      </c>
      <c r="F24" s="45">
        <f aca="true" t="shared" si="7" ref="F24:F32">+E24/E$82</f>
        <v>0.004151297677743056</v>
      </c>
      <c r="G24" s="65">
        <v>8560.377351988212</v>
      </c>
      <c r="H24" s="80">
        <f aca="true" t="shared" si="8" ref="H24:H32">+G24/G$82</f>
        <v>0.0041832929831295525</v>
      </c>
      <c r="I24" s="79">
        <f aca="true" t="shared" si="9" ref="I24:I32">+I$83*D24</f>
        <v>0.555720822151767</v>
      </c>
      <c r="J24" s="65">
        <f aca="true" t="shared" si="10" ref="J24:J32">+J$83*F24</f>
        <v>0.5081188357557501</v>
      </c>
      <c r="K24" s="64">
        <f aca="true" t="shared" si="11" ref="K24:K32">+K$83*H24</f>
        <v>0.5245849400844459</v>
      </c>
    </row>
    <row r="25" spans="1:11" ht="11.25">
      <c r="A25" s="4" t="s">
        <v>139</v>
      </c>
      <c r="B25" s="43">
        <v>313314</v>
      </c>
      <c r="C25" s="79">
        <v>2406.951713930627</v>
      </c>
      <c r="D25" s="45">
        <f t="shared" si="6"/>
        <v>0.0017799450613360144</v>
      </c>
      <c r="E25" s="65">
        <v>2755.3514234462446</v>
      </c>
      <c r="F25" s="45">
        <f t="shared" si="7"/>
        <v>0.0017902563558459587</v>
      </c>
      <c r="G25" s="65">
        <v>3685.628150353059</v>
      </c>
      <c r="H25" s="80">
        <f t="shared" si="8"/>
        <v>0.0018010961136211761</v>
      </c>
      <c r="I25" s="79">
        <f t="shared" si="9"/>
        <v>0.23958060525582753</v>
      </c>
      <c r="J25" s="65">
        <f t="shared" si="10"/>
        <v>0.21912737795554535</v>
      </c>
      <c r="K25" s="64">
        <f t="shared" si="11"/>
        <v>0.2258574526480955</v>
      </c>
    </row>
    <row r="26" spans="1:11" ht="11.25">
      <c r="A26" s="4" t="s">
        <v>140</v>
      </c>
      <c r="B26" s="43">
        <v>315316</v>
      </c>
      <c r="C26" s="79">
        <v>2514.8068109561955</v>
      </c>
      <c r="D26" s="45">
        <f t="shared" si="6"/>
        <v>0.0018597040968744026</v>
      </c>
      <c r="E26" s="65">
        <v>2775.339548428085</v>
      </c>
      <c r="F26" s="45">
        <f t="shared" si="7"/>
        <v>0.001803243398981613</v>
      </c>
      <c r="G26" s="65">
        <v>3850.6765480033528</v>
      </c>
      <c r="H26" s="80">
        <f t="shared" si="8"/>
        <v>0.0018817521145633412</v>
      </c>
      <c r="I26" s="79">
        <f t="shared" si="9"/>
        <v>0.2503161714392946</v>
      </c>
      <c r="J26" s="65">
        <f t="shared" si="10"/>
        <v>0.22071699203534945</v>
      </c>
      <c r="K26" s="64">
        <f t="shared" si="11"/>
        <v>0.235971715166243</v>
      </c>
    </row>
    <row r="27" spans="1:11" ht="11.25">
      <c r="A27" s="4" t="s">
        <v>141</v>
      </c>
      <c r="B27" s="43">
        <v>322</v>
      </c>
      <c r="C27" s="79">
        <v>1264.0172262299714</v>
      </c>
      <c r="D27" s="45">
        <f t="shared" si="6"/>
        <v>0.00093474298061325</v>
      </c>
      <c r="E27" s="65">
        <v>1443.682926965109</v>
      </c>
      <c r="F27" s="45">
        <f t="shared" si="7"/>
        <v>0.0009380155699315305</v>
      </c>
      <c r="G27" s="65">
        <v>1911.7052508481484</v>
      </c>
      <c r="H27" s="80">
        <f t="shared" si="8"/>
        <v>0.0009342138591387639</v>
      </c>
      <c r="I27" s="79">
        <f t="shared" si="9"/>
        <v>0.12581640519054343</v>
      </c>
      <c r="J27" s="65">
        <f t="shared" si="10"/>
        <v>0.11481310575961934</v>
      </c>
      <c r="K27" s="64">
        <f t="shared" si="11"/>
        <v>0.11715041793600099</v>
      </c>
    </row>
    <row r="28" spans="1:11" ht="11.25">
      <c r="A28" s="4" t="s">
        <v>142</v>
      </c>
      <c r="B28" s="43">
        <v>323</v>
      </c>
      <c r="C28" s="79">
        <v>946.0666986013696</v>
      </c>
      <c r="D28" s="45">
        <f t="shared" si="6"/>
        <v>0.0006996180015261037</v>
      </c>
      <c r="E28" s="65">
        <v>1083.6745230279103</v>
      </c>
      <c r="F28" s="45">
        <f t="shared" si="7"/>
        <v>0.0007041044514360124</v>
      </c>
      <c r="G28" s="65">
        <v>1437.2187211985838</v>
      </c>
      <c r="H28" s="80">
        <f t="shared" si="8"/>
        <v>0.0007023413506667508</v>
      </c>
      <c r="I28" s="79">
        <f t="shared" si="9"/>
        <v>0.09416858300541356</v>
      </c>
      <c r="J28" s="65">
        <f t="shared" si="10"/>
        <v>0.08618238485576792</v>
      </c>
      <c r="K28" s="64">
        <f t="shared" si="11"/>
        <v>0.08807360537361056</v>
      </c>
    </row>
    <row r="29" spans="1:11" ht="11.25">
      <c r="A29" s="4" t="s">
        <v>143</v>
      </c>
      <c r="B29" s="43">
        <v>324</v>
      </c>
      <c r="C29" s="79">
        <v>3404.1962222090165</v>
      </c>
      <c r="D29" s="45">
        <f t="shared" si="6"/>
        <v>0.002517409143885425</v>
      </c>
      <c r="E29" s="65">
        <v>3973.6198126710347</v>
      </c>
      <c r="F29" s="45">
        <f t="shared" si="7"/>
        <v>0.0025818115485436673</v>
      </c>
      <c r="G29" s="65">
        <v>5332.1575665459795</v>
      </c>
      <c r="H29" s="80">
        <f t="shared" si="8"/>
        <v>0.0026057236049170443</v>
      </c>
      <c r="I29" s="79">
        <f t="shared" si="9"/>
        <v>0.3388432707669782</v>
      </c>
      <c r="J29" s="65">
        <f t="shared" si="10"/>
        <v>0.3160137335417449</v>
      </c>
      <c r="K29" s="64">
        <f t="shared" si="11"/>
        <v>0.32675774005659736</v>
      </c>
    </row>
    <row r="30" spans="1:11" ht="11.25">
      <c r="A30" s="4" t="s">
        <v>144</v>
      </c>
      <c r="B30" s="43">
        <v>325</v>
      </c>
      <c r="C30" s="79">
        <v>12355.244512815</v>
      </c>
      <c r="D30" s="45">
        <f t="shared" si="6"/>
        <v>0.00913672523005079</v>
      </c>
      <c r="E30" s="65">
        <v>14155.02813751447</v>
      </c>
      <c r="F30" s="45">
        <f t="shared" si="7"/>
        <v>0.009197058812435746</v>
      </c>
      <c r="G30" s="65">
        <v>18846.38683353456</v>
      </c>
      <c r="H30" s="80">
        <f t="shared" si="8"/>
        <v>0.009209869443402416</v>
      </c>
      <c r="I30" s="79">
        <f t="shared" si="9"/>
        <v>1.2298032159648362</v>
      </c>
      <c r="J30" s="65">
        <f t="shared" si="10"/>
        <v>1.1257199986421353</v>
      </c>
      <c r="K30" s="64">
        <f t="shared" si="11"/>
        <v>1.154917628202663</v>
      </c>
    </row>
    <row r="31" spans="1:11" ht="11.25">
      <c r="A31" s="4" t="s">
        <v>145</v>
      </c>
      <c r="B31" s="43">
        <v>326</v>
      </c>
      <c r="C31" s="79">
        <v>1201.0278315460826</v>
      </c>
      <c r="D31" s="45">
        <f t="shared" si="6"/>
        <v>0.0008881622115287546</v>
      </c>
      <c r="E31" s="65">
        <v>1375.9852297467255</v>
      </c>
      <c r="F31" s="45">
        <f t="shared" si="7"/>
        <v>0.0008940298076472552</v>
      </c>
      <c r="G31" s="65">
        <v>1823.4190724497093</v>
      </c>
      <c r="H31" s="80">
        <f t="shared" si="8"/>
        <v>0.0008910700892539311</v>
      </c>
      <c r="I31" s="79">
        <f t="shared" si="9"/>
        <v>0.11954663367177037</v>
      </c>
      <c r="J31" s="65">
        <f t="shared" si="10"/>
        <v>0.10942924845602404</v>
      </c>
      <c r="K31" s="64">
        <f t="shared" si="11"/>
        <v>0.11174018919244295</v>
      </c>
    </row>
    <row r="32" spans="1:11" ht="11.25">
      <c r="A32" s="4" t="s">
        <v>146</v>
      </c>
      <c r="B32" s="43">
        <v>42</v>
      </c>
      <c r="C32" s="79">
        <v>109416.16993361666</v>
      </c>
      <c r="D32" s="45">
        <f t="shared" si="6"/>
        <v>0.08091345172255346</v>
      </c>
      <c r="E32" s="65">
        <v>125756.3485052064</v>
      </c>
      <c r="F32" s="45">
        <f t="shared" si="7"/>
        <v>0.08170867072841007</v>
      </c>
      <c r="G32" s="65">
        <v>164758.7323528764</v>
      </c>
      <c r="H32" s="80">
        <f t="shared" si="8"/>
        <v>0.08051444704140619</v>
      </c>
      <c r="I32" s="79">
        <f t="shared" si="9"/>
        <v>10.890950601855694</v>
      </c>
      <c r="J32" s="65">
        <f t="shared" si="10"/>
        <v>10.001141297157393</v>
      </c>
      <c r="K32" s="64">
        <f t="shared" si="11"/>
        <v>10.096511658992336</v>
      </c>
    </row>
    <row r="33" spans="1:11" ht="11.25">
      <c r="A33" s="4" t="s">
        <v>147</v>
      </c>
      <c r="B33" s="43" t="s">
        <v>55</v>
      </c>
      <c r="C33" s="79">
        <v>453370.9667052359</v>
      </c>
      <c r="D33" s="5"/>
      <c r="E33" s="65">
        <v>521847.896589724</v>
      </c>
      <c r="F33" s="5"/>
      <c r="G33" s="65">
        <v>680050.0482557843</v>
      </c>
      <c r="H33" s="6"/>
      <c r="I33" s="4"/>
      <c r="J33" s="5"/>
      <c r="K33" s="6"/>
    </row>
    <row r="34" spans="1:11" ht="11.25">
      <c r="A34" s="4" t="s">
        <v>148</v>
      </c>
      <c r="B34" s="43" t="s">
        <v>149</v>
      </c>
      <c r="C34" s="79"/>
      <c r="D34" s="5"/>
      <c r="E34" s="65"/>
      <c r="F34" s="5"/>
      <c r="G34" s="65"/>
      <c r="H34" s="6"/>
      <c r="I34" s="4"/>
      <c r="J34" s="5"/>
      <c r="K34" s="6"/>
    </row>
    <row r="35" spans="1:11" ht="11.25">
      <c r="A35" s="4" t="s">
        <v>150</v>
      </c>
      <c r="B35" s="43">
        <v>481</v>
      </c>
      <c r="C35" s="79">
        <v>14851.551763800324</v>
      </c>
      <c r="D35" s="45">
        <f>+C35/C$82</f>
        <v>0.010982748869516569</v>
      </c>
      <c r="E35" s="65">
        <v>17068.154260242547</v>
      </c>
      <c r="F35" s="45">
        <f>+E35/E$82</f>
        <v>0.011089827376262676</v>
      </c>
      <c r="G35" s="65">
        <v>22325.70622933851</v>
      </c>
      <c r="H35" s="80">
        <f>+G35/G$82</f>
        <v>0.010910146407379091</v>
      </c>
      <c r="I35" s="79">
        <f>+I$83*D35</f>
        <v>1.47827799783693</v>
      </c>
      <c r="J35" s="65">
        <f>+J$83*F35</f>
        <v>1.3573948708545516</v>
      </c>
      <c r="K35" s="64">
        <f>+K$83*H35</f>
        <v>1.368132359485338</v>
      </c>
    </row>
    <row r="36" spans="1:11" ht="11.25">
      <c r="A36" s="4" t="s">
        <v>151</v>
      </c>
      <c r="B36" s="43">
        <v>482</v>
      </c>
      <c r="C36" s="79">
        <v>538.1967768409413</v>
      </c>
      <c r="D36" s="45">
        <f>+C36/C$82</f>
        <v>0.0003979974710006188</v>
      </c>
      <c r="E36" s="65">
        <v>618.5277327716387</v>
      </c>
      <c r="F36" s="45">
        <f>+E36/E$82</f>
        <v>0.0004018809344749342</v>
      </c>
      <c r="G36" s="65">
        <v>816.1932161086083</v>
      </c>
      <c r="H36" s="80">
        <f>+G36/G$82</f>
        <v>0.0003988580425174913</v>
      </c>
      <c r="I36" s="79">
        <f>+I$83*D36</f>
        <v>0.05357045959668329</v>
      </c>
      <c r="J36" s="65">
        <f>+J$83*F36</f>
        <v>0.04919022637973195</v>
      </c>
      <c r="K36" s="64">
        <f>+K$83*H36</f>
        <v>0.05001679853169341</v>
      </c>
    </row>
    <row r="37" spans="1:11" ht="11.25">
      <c r="A37" s="4" t="s">
        <v>152</v>
      </c>
      <c r="B37" s="43">
        <v>483</v>
      </c>
      <c r="C37" s="79"/>
      <c r="D37" s="5"/>
      <c r="E37" s="65">
        <v>0</v>
      </c>
      <c r="F37" s="5"/>
      <c r="G37" s="65">
        <v>0</v>
      </c>
      <c r="H37" s="6"/>
      <c r="I37" s="4"/>
      <c r="J37" s="5"/>
      <c r="K37" s="6"/>
    </row>
    <row r="38" spans="1:11" ht="11.25">
      <c r="A38" s="4" t="s">
        <v>153</v>
      </c>
      <c r="B38" s="43">
        <v>484</v>
      </c>
      <c r="C38" s="79">
        <v>3902.6759948591725</v>
      </c>
      <c r="D38" s="45">
        <f>+C38/C$82</f>
        <v>0.0028860358198462862</v>
      </c>
      <c r="E38" s="65">
        <v>4488.101022870934</v>
      </c>
      <c r="F38" s="45">
        <f>+E38/E$82</f>
        <v>0.002916089509854202</v>
      </c>
      <c r="G38" s="65">
        <v>5879.501285894286</v>
      </c>
      <c r="H38" s="80">
        <f>+G38/G$82</f>
        <v>0.0028732000310558994</v>
      </c>
      <c r="I38" s="79">
        <f>+I$83*D38</f>
        <v>0.3884604213513101</v>
      </c>
      <c r="J38" s="65">
        <f>+J$83*F38</f>
        <v>0.35692935600615433</v>
      </c>
      <c r="K38" s="64">
        <f>+K$83*H38</f>
        <v>0.3602992838944098</v>
      </c>
    </row>
    <row r="39" spans="1:11" ht="11.25">
      <c r="A39" s="4" t="s">
        <v>154</v>
      </c>
      <c r="B39" s="43">
        <v>485</v>
      </c>
      <c r="C39" s="79">
        <v>4754.306695673566</v>
      </c>
      <c r="D39" s="45">
        <f>+C39/C$82</f>
        <v>0.0035158182335205796</v>
      </c>
      <c r="E39" s="65">
        <v>5467.3285168282955</v>
      </c>
      <c r="F39" s="45">
        <f>+E39/E$82</f>
        <v>0.003552330763858613</v>
      </c>
      <c r="G39" s="65">
        <v>7161.839941435005</v>
      </c>
      <c r="H39" s="80">
        <f>+G39/G$82</f>
        <v>0.0034998544504984434</v>
      </c>
      <c r="I39" s="79">
        <f>+I$83*D39</f>
        <v>0.47322913423187</v>
      </c>
      <c r="J39" s="65">
        <f>+J$83*F39</f>
        <v>0.4348052854962942</v>
      </c>
      <c r="K39" s="64">
        <f>+K$83*H39</f>
        <v>0.4388817480925048</v>
      </c>
    </row>
    <row r="40" spans="1:11" ht="11.25">
      <c r="A40" s="4" t="s">
        <v>155</v>
      </c>
      <c r="B40" s="43">
        <v>486</v>
      </c>
      <c r="C40" s="79">
        <v>10572.067792756403</v>
      </c>
      <c r="D40" s="45">
        <f>+C40/C$82</f>
        <v>0.00781806288298838</v>
      </c>
      <c r="E40" s="65">
        <v>12118.683250989146</v>
      </c>
      <c r="F40" s="45">
        <f>+E40/E$82</f>
        <v>0.007873968282213404</v>
      </c>
      <c r="G40" s="65">
        <v>16124.765465118404</v>
      </c>
      <c r="H40" s="80">
        <f>+G40/G$82</f>
        <v>0.007879865039964939</v>
      </c>
      <c r="I40" s="79">
        <f>+I$83*D40</f>
        <v>1.052311264050236</v>
      </c>
      <c r="J40" s="65">
        <f>+J$83*F40</f>
        <v>0.9637737177429206</v>
      </c>
      <c r="K40" s="64">
        <f>+K$83*H40</f>
        <v>0.9881350760116034</v>
      </c>
    </row>
    <row r="41" spans="1:11" ht="11.25">
      <c r="A41" s="4" t="s">
        <v>156</v>
      </c>
      <c r="B41" s="43" t="s">
        <v>291</v>
      </c>
      <c r="C41" s="79">
        <v>13300.007713949644</v>
      </c>
      <c r="D41" s="45">
        <f>+C41/C$82</f>
        <v>0.009835379292888413</v>
      </c>
      <c r="E41" s="65">
        <v>15287.356663756767</v>
      </c>
      <c r="F41" s="45">
        <f>+E41/E$82</f>
        <v>0.009932775615657712</v>
      </c>
      <c r="G41" s="65">
        <v>19918.282424453093</v>
      </c>
      <c r="H41" s="80">
        <f>+G41/G$82</f>
        <v>0.009733684354797127</v>
      </c>
      <c r="I41" s="79">
        <f>+I$83*D41</f>
        <v>1.3238420528227803</v>
      </c>
      <c r="J41" s="65">
        <f>+J$83*F41</f>
        <v>1.215771735356504</v>
      </c>
      <c r="K41" s="64">
        <f>+K$83*H41</f>
        <v>1.2206040180915598</v>
      </c>
    </row>
    <row r="42" spans="1:11" ht="11.25">
      <c r="A42" s="4" t="s">
        <v>59</v>
      </c>
      <c r="B42" s="43">
        <v>493</v>
      </c>
      <c r="C42" s="79">
        <v>13525.581851662862</v>
      </c>
      <c r="D42" s="5"/>
      <c r="E42" s="65">
        <v>15564.087053974685</v>
      </c>
      <c r="F42" s="5"/>
      <c r="G42" s="65">
        <v>20181.448489521048</v>
      </c>
      <c r="H42" s="6"/>
      <c r="I42" s="4"/>
      <c r="J42" s="5"/>
      <c r="K42" s="6"/>
    </row>
    <row r="43" spans="1:11" ht="11.25">
      <c r="A43" s="4" t="s">
        <v>157</v>
      </c>
      <c r="B43" s="43">
        <v>51</v>
      </c>
      <c r="C43" s="79"/>
      <c r="D43" s="5"/>
      <c r="E43" s="65"/>
      <c r="F43" s="5"/>
      <c r="G43" s="65"/>
      <c r="H43" s="6"/>
      <c r="I43" s="4"/>
      <c r="J43" s="5"/>
      <c r="K43" s="6"/>
    </row>
    <row r="44" spans="1:11" ht="11.25">
      <c r="A44" s="4" t="s">
        <v>158</v>
      </c>
      <c r="B44" s="43">
        <v>511</v>
      </c>
      <c r="C44" s="79">
        <v>6137.345870714333</v>
      </c>
      <c r="D44" s="45">
        <f>+C44/C$82</f>
        <v>0.004538578156372527</v>
      </c>
      <c r="E44" s="65">
        <v>7028.550900384897</v>
      </c>
      <c r="F44" s="45">
        <f>+E44/E$82</f>
        <v>0.004566716178099299</v>
      </c>
      <c r="G44" s="65">
        <v>9382.402524577026</v>
      </c>
      <c r="H44" s="80">
        <f>+G44/G$82</f>
        <v>0.004585000991439252</v>
      </c>
      <c r="I44" s="79">
        <f>+I$83*D44</f>
        <v>0.610892619847742</v>
      </c>
      <c r="J44" s="65">
        <f>+J$83*F44</f>
        <v>0.5589660601993542</v>
      </c>
      <c r="K44" s="64">
        <f>+K$83*H44</f>
        <v>0.5749591243264823</v>
      </c>
    </row>
    <row r="45" spans="1:11" ht="11.25">
      <c r="A45" s="4" t="s">
        <v>159</v>
      </c>
      <c r="B45" s="43">
        <v>512</v>
      </c>
      <c r="C45" s="79">
        <v>5531.566826984039</v>
      </c>
      <c r="D45" s="45">
        <f>+C45/C$82</f>
        <v>0.004090603479145716</v>
      </c>
      <c r="E45" s="65">
        <v>6332.875862634459</v>
      </c>
      <c r="F45" s="45">
        <f>+E45/E$82</f>
        <v>0.004114709712666888</v>
      </c>
      <c r="G45" s="65">
        <v>8410.110946164557</v>
      </c>
      <c r="H45" s="80">
        <f>+G45/G$82</f>
        <v>0.0041098606593855305</v>
      </c>
      <c r="I45" s="79">
        <f>+I$83*D45</f>
        <v>0.5505952282930133</v>
      </c>
      <c r="J45" s="65">
        <f>+J$83*F45</f>
        <v>0.5036404688304271</v>
      </c>
      <c r="K45" s="64">
        <f>+K$83*H45</f>
        <v>0.5153765266869456</v>
      </c>
    </row>
    <row r="46" spans="1:11" ht="11.25">
      <c r="A46" s="4" t="s">
        <v>160</v>
      </c>
      <c r="B46" s="43">
        <v>513</v>
      </c>
      <c r="C46" s="79">
        <v>48973.50031827058</v>
      </c>
      <c r="D46" s="45">
        <f>+C46/C$82</f>
        <v>0.03621599034302682</v>
      </c>
      <c r="E46" s="65">
        <v>63292.69758489374</v>
      </c>
      <c r="F46" s="45">
        <f>+E46/E$82</f>
        <v>0.04112366689990853</v>
      </c>
      <c r="G46" s="65">
        <v>84781.372384486</v>
      </c>
      <c r="H46" s="80">
        <f>+G46/G$82</f>
        <v>0.04143103809713952</v>
      </c>
      <c r="I46" s="79">
        <f>+I$83*D46</f>
        <v>4.87467230017141</v>
      </c>
      <c r="J46" s="65">
        <f>+J$83*F46</f>
        <v>5.0335368285488045</v>
      </c>
      <c r="K46" s="64">
        <f>+K$83*H46</f>
        <v>5.195452177381297</v>
      </c>
    </row>
    <row r="47" spans="1:11" ht="11.25">
      <c r="A47" s="4" t="s">
        <v>161</v>
      </c>
      <c r="B47" s="43">
        <v>514</v>
      </c>
      <c r="C47" s="79">
        <v>4041.963128277165</v>
      </c>
      <c r="D47" s="45">
        <f>+C47/C$82</f>
        <v>0.0029890389020436185</v>
      </c>
      <c r="E47" s="65">
        <v>4627.44010710084</v>
      </c>
      <c r="F47" s="45">
        <f>+E47/E$82</f>
        <v>0.003006623399302083</v>
      </c>
      <c r="G47" s="65">
        <v>6198.035963595008</v>
      </c>
      <c r="H47" s="80">
        <f>+G47/G$82</f>
        <v>0.003028861846805105</v>
      </c>
      <c r="I47" s="79">
        <f>+I$83*D47</f>
        <v>0.40232463621507103</v>
      </c>
      <c r="J47" s="65">
        <f>+J$83*F47</f>
        <v>0.368010704074575</v>
      </c>
      <c r="K47" s="64">
        <f>+K$83*H47</f>
        <v>0.3798192755893602</v>
      </c>
    </row>
    <row r="48" spans="1:11" ht="11.25">
      <c r="A48" s="4" t="s">
        <v>162</v>
      </c>
      <c r="B48" s="43">
        <v>52</v>
      </c>
      <c r="C48" s="79"/>
      <c r="D48" s="5"/>
      <c r="E48" s="65"/>
      <c r="F48" s="5"/>
      <c r="G48" s="65"/>
      <c r="H48" s="6"/>
      <c r="I48" s="4"/>
      <c r="J48" s="5"/>
      <c r="K48" s="6"/>
    </row>
    <row r="49" spans="1:11" ht="11.25">
      <c r="A49" s="4" t="s">
        <v>163</v>
      </c>
      <c r="B49" s="43">
        <v>521</v>
      </c>
      <c r="C49" s="79">
        <v>4387.714493668716</v>
      </c>
      <c r="D49" s="45">
        <f>+C49/C$82</f>
        <v>0.003244722649963047</v>
      </c>
      <c r="E49" s="65">
        <v>6629.4040142133</v>
      </c>
      <c r="F49" s="45">
        <f>+E49/E$82</f>
        <v>0.004307375302810486</v>
      </c>
      <c r="G49" s="65">
        <v>6723.628338558616</v>
      </c>
      <c r="H49" s="80">
        <f>+G49/G$82</f>
        <v>0.0032857088062047384</v>
      </c>
      <c r="I49" s="79">
        <f>+I$83*D49</f>
        <v>0.4367396686850261</v>
      </c>
      <c r="J49" s="65">
        <f>+J$83*F49</f>
        <v>0.5272227370640036</v>
      </c>
      <c r="K49" s="64">
        <f>+K$83*H49</f>
        <v>0.41202788429807424</v>
      </c>
    </row>
    <row r="50" spans="1:11" ht="11.25">
      <c r="A50" s="4" t="s">
        <v>164</v>
      </c>
      <c r="B50" s="43">
        <v>522</v>
      </c>
      <c r="C50" s="79">
        <v>170014.25915506927</v>
      </c>
      <c r="D50" s="45">
        <f>+C50/C$82</f>
        <v>0.12572584617644258</v>
      </c>
      <c r="E50" s="65">
        <v>194736.45141880447</v>
      </c>
      <c r="F50" s="45">
        <f>+E50/E$82</f>
        <v>0.12652766064640755</v>
      </c>
      <c r="G50" s="65">
        <v>260140.45074667438</v>
      </c>
      <c r="H50" s="80">
        <f>+G50/G$82</f>
        <v>0.12712567185884266</v>
      </c>
      <c r="I50" s="79">
        <f>+I$83*D50</f>
        <v>16.92269889534917</v>
      </c>
      <c r="J50" s="65">
        <f>+J$83*F50</f>
        <v>15.486985663120285</v>
      </c>
      <c r="K50" s="64">
        <f>+K$83*H50</f>
        <v>15.94155925109887</v>
      </c>
    </row>
    <row r="51" spans="1:11" ht="11.25">
      <c r="A51" s="4" t="s">
        <v>165</v>
      </c>
      <c r="B51" s="43">
        <v>523</v>
      </c>
      <c r="C51" s="79">
        <v>39689.997169962386</v>
      </c>
      <c r="D51" s="45">
        <f>+C51/C$82</f>
        <v>0.02935082329996051</v>
      </c>
      <c r="E51" s="65">
        <v>45396.64045347598</v>
      </c>
      <c r="F51" s="45">
        <f>+E51/E$82</f>
        <v>0.029495919618209347</v>
      </c>
      <c r="G51" s="65">
        <v>60576.84909602752</v>
      </c>
      <c r="H51" s="80">
        <f>+G51/G$82</f>
        <v>0.029602749662040677</v>
      </c>
      <c r="I51" s="79">
        <f>+I$83*D51</f>
        <v>3.9506208161746845</v>
      </c>
      <c r="J51" s="65">
        <f>+J$83*F51</f>
        <v>3.6103005612688244</v>
      </c>
      <c r="K51" s="64">
        <f>+K$83*H51</f>
        <v>3.712184807619901</v>
      </c>
    </row>
    <row r="52" spans="1:11" ht="11.25">
      <c r="A52" s="4" t="s">
        <v>166</v>
      </c>
      <c r="B52" s="43">
        <v>524</v>
      </c>
      <c r="C52" s="79">
        <v>77983.75228100436</v>
      </c>
      <c r="D52" s="45">
        <f>+C52/C$82</f>
        <v>0.05766912312102391</v>
      </c>
      <c r="E52" s="65">
        <v>89331.57984888411</v>
      </c>
      <c r="F52" s="45">
        <f>+E52/E$82</f>
        <v>0.058042116603114896</v>
      </c>
      <c r="G52" s="65">
        <v>119212.50054479846</v>
      </c>
      <c r="H52" s="80">
        <f>+G52/G$82</f>
        <v>0.058256873093866166</v>
      </c>
      <c r="I52" s="79">
        <f>+I$83*D52</f>
        <v>7.762263972089817</v>
      </c>
      <c r="J52" s="65">
        <f>+J$83*F52</f>
        <v>7.104355072221264</v>
      </c>
      <c r="K52" s="64">
        <f>+K$83*H52</f>
        <v>7.305411885970818</v>
      </c>
    </row>
    <row r="53" spans="1:11" ht="11.25">
      <c r="A53" s="4" t="s">
        <v>167</v>
      </c>
      <c r="B53" s="43">
        <v>525</v>
      </c>
      <c r="C53" s="79">
        <v>66144.11499133032</v>
      </c>
      <c r="D53" s="45">
        <f>+C53/C$82</f>
        <v>0.04891369034694858</v>
      </c>
      <c r="E53" s="65">
        <v>75222.90797314217</v>
      </c>
      <c r="F53" s="45">
        <f>+E53/E$82</f>
        <v>0.04887517721267568</v>
      </c>
      <c r="G53" s="65">
        <v>100902.56045077679</v>
      </c>
      <c r="H53" s="80">
        <f>+G53/G$82</f>
        <v>0.049309154930594616</v>
      </c>
      <c r="I53" s="79">
        <f>+I$83*D53</f>
        <v>6.583782720699278</v>
      </c>
      <c r="J53" s="65">
        <f>+J$83*F53</f>
        <v>5.982321690831504</v>
      </c>
      <c r="K53" s="64">
        <f>+K$83*H53</f>
        <v>6.183368028296565</v>
      </c>
    </row>
    <row r="54" spans="1:11" ht="11.25">
      <c r="A54" s="4" t="s">
        <v>168</v>
      </c>
      <c r="B54" s="43">
        <v>53</v>
      </c>
      <c r="C54" s="79"/>
      <c r="D54" s="5"/>
      <c r="E54" s="65"/>
      <c r="F54" s="5"/>
      <c r="G54" s="65"/>
      <c r="H54" s="6"/>
      <c r="I54" s="4"/>
      <c r="J54" s="5"/>
      <c r="K54" s="6"/>
    </row>
    <row r="55" spans="1:11" ht="11.25">
      <c r="A55" s="4" t="s">
        <v>169</v>
      </c>
      <c r="B55" s="43">
        <v>531</v>
      </c>
      <c r="C55" s="79">
        <v>280778.296501782</v>
      </c>
      <c r="D55" s="45">
        <f>+C55/C$82</f>
        <v>0.2076360482415105</v>
      </c>
      <c r="E55" s="65">
        <v>321782.9412030085</v>
      </c>
      <c r="F55" s="45">
        <f>+E55/E$82</f>
        <v>0.20907458511080604</v>
      </c>
      <c r="G55" s="65">
        <v>428451.3344647494</v>
      </c>
      <c r="H55" s="80">
        <f>+G55/G$82</f>
        <v>0.20937598745721125</v>
      </c>
      <c r="I55" s="79">
        <f>+I$83*D55</f>
        <v>27.947812093307313</v>
      </c>
      <c r="J55" s="65">
        <f>+J$83*F55</f>
        <v>25.59072921756266</v>
      </c>
      <c r="K55" s="64">
        <f>+K$83*H55</f>
        <v>26.255748827134294</v>
      </c>
    </row>
    <row r="56" spans="1:11" ht="11.25">
      <c r="A56" s="4" t="s">
        <v>170</v>
      </c>
      <c r="B56" s="43" t="s">
        <v>292</v>
      </c>
      <c r="C56" s="79">
        <v>8596.08339952969</v>
      </c>
      <c r="D56" s="45">
        <f>+C56/C$82</f>
        <v>0.0063568189196612866</v>
      </c>
      <c r="E56" s="65">
        <v>9815.816334895779</v>
      </c>
      <c r="F56" s="45">
        <f>+E56/E$82</f>
        <v>0.0063777082777283665</v>
      </c>
      <c r="G56" s="65">
        <v>12989.657518242715</v>
      </c>
      <c r="H56" s="80">
        <f>+G56/G$82</f>
        <v>0.00634779763963326</v>
      </c>
      <c r="I56" s="79">
        <f>+I$83*D56</f>
        <v>0.8556278265864091</v>
      </c>
      <c r="J56" s="65">
        <f>+J$83*F56</f>
        <v>0.7806314931939521</v>
      </c>
      <c r="K56" s="64">
        <f>+K$83*H56</f>
        <v>0.7960138240100109</v>
      </c>
    </row>
    <row r="57" spans="1:11" ht="11.25">
      <c r="A57" s="4"/>
      <c r="B57" s="43"/>
      <c r="C57" s="79"/>
      <c r="D57" s="5"/>
      <c r="E57" s="65"/>
      <c r="F57" s="5"/>
      <c r="G57" s="65"/>
      <c r="H57" s="6"/>
      <c r="I57" s="4"/>
      <c r="J57" s="5"/>
      <c r="K57" s="6"/>
    </row>
    <row r="58" spans="1:11" ht="11.25">
      <c r="A58" s="4" t="s">
        <v>171</v>
      </c>
      <c r="B58" s="43">
        <v>54</v>
      </c>
      <c r="C58" s="79"/>
      <c r="D58" s="5"/>
      <c r="E58" s="65"/>
      <c r="F58" s="5"/>
      <c r="G58" s="65"/>
      <c r="H58" s="6"/>
      <c r="I58" s="4"/>
      <c r="J58" s="5"/>
      <c r="K58" s="6"/>
    </row>
    <row r="59" spans="1:11" ht="11.25">
      <c r="A59" s="4" t="s">
        <v>172</v>
      </c>
      <c r="B59" s="43">
        <v>5411</v>
      </c>
      <c r="C59" s="79">
        <v>10338.722451127082</v>
      </c>
      <c r="D59" s="45">
        <f>+C59/C$82</f>
        <v>0.007645503589000462</v>
      </c>
      <c r="E59" s="65">
        <v>11843.909306897693</v>
      </c>
      <c r="F59" s="45">
        <f>+E59/E$82</f>
        <v>0.007695437226013202</v>
      </c>
      <c r="G59" s="65">
        <v>15806.906147267111</v>
      </c>
      <c r="H59" s="80">
        <f>+G59/G$82</f>
        <v>0.007724533259680648</v>
      </c>
      <c r="I59" s="79">
        <f>+I$83*D59</f>
        <v>1.029084783079462</v>
      </c>
      <c r="J59" s="65">
        <f>+J$83*F59</f>
        <v>0.941921516464016</v>
      </c>
      <c r="K59" s="64">
        <f>+K$83*H59</f>
        <v>0.9686564707639533</v>
      </c>
    </row>
    <row r="60" spans="1:11" ht="11.25">
      <c r="A60" s="4" t="s">
        <v>173</v>
      </c>
      <c r="B60" s="43">
        <v>5415</v>
      </c>
      <c r="C60" s="79">
        <v>10468.12887678538</v>
      </c>
      <c r="D60" s="45">
        <f>+C60/C$82</f>
        <v>0.007741199870285427</v>
      </c>
      <c r="E60" s="65">
        <v>11968.032719948136</v>
      </c>
      <c r="F60" s="45">
        <f>+E60/E$82</f>
        <v>0.007776084916624267</v>
      </c>
      <c r="G60" s="65">
        <v>16127.245398706214</v>
      </c>
      <c r="H60" s="80">
        <f>+G60/G$82</f>
        <v>0.00788107693616413</v>
      </c>
      <c r="I60" s="79">
        <f>+I$83*D60</f>
        <v>1.0419655025404184</v>
      </c>
      <c r="J60" s="65">
        <f>+J$83*F60</f>
        <v>0.9517927937948103</v>
      </c>
      <c r="K60" s="64">
        <f>+K$83*H60</f>
        <v>0.9882870477949819</v>
      </c>
    </row>
    <row r="61" spans="1:11" ht="11.25">
      <c r="A61" s="4" t="s">
        <v>174</v>
      </c>
      <c r="B61" s="43" t="s">
        <v>293</v>
      </c>
      <c r="C61" s="79">
        <v>33493.83215641819</v>
      </c>
      <c r="D61" s="45">
        <f>+C61/C$82</f>
        <v>0.024768748283145754</v>
      </c>
      <c r="E61" s="65">
        <v>38362.32949958982</v>
      </c>
      <c r="F61" s="45">
        <f>+E61/E$82</f>
        <v>0.024925460914818027</v>
      </c>
      <c r="G61" s="65">
        <v>51496.72554792765</v>
      </c>
      <c r="H61" s="80">
        <f>+G61/G$82</f>
        <v>0.025165466635505247</v>
      </c>
      <c r="I61" s="79">
        <f>+I$83*D61</f>
        <v>3.3338735189114184</v>
      </c>
      <c r="J61" s="65">
        <f>+J$83*F61</f>
        <v>3.0508764159737267</v>
      </c>
      <c r="K61" s="64">
        <f>+K$83*H61</f>
        <v>3.155749516092358</v>
      </c>
    </row>
    <row r="62" spans="1:11" ht="11.25">
      <c r="A62" s="4" t="s">
        <v>176</v>
      </c>
      <c r="B62" s="43">
        <v>55</v>
      </c>
      <c r="C62" s="79">
        <v>171773.13815540774</v>
      </c>
      <c r="D62" s="45">
        <f>+C62/C$82</f>
        <v>0.12702654031667837</v>
      </c>
      <c r="E62" s="65">
        <v>196822.88692204264</v>
      </c>
      <c r="F62" s="45">
        <f>+E62/E$82</f>
        <v>0.12788329695070988</v>
      </c>
      <c r="G62" s="65">
        <v>262343.8621650043</v>
      </c>
      <c r="H62" s="80">
        <f>+G62/G$82</f>
        <v>0.12820243695297795</v>
      </c>
      <c r="I62" s="79">
        <f>+I$83*D62</f>
        <v>17.09777232662491</v>
      </c>
      <c r="J62" s="65">
        <f>+J$83*F62</f>
        <v>15.65291554676689</v>
      </c>
      <c r="K62" s="64">
        <f>+K$83*H62</f>
        <v>16.076585593903435</v>
      </c>
    </row>
    <row r="63" spans="1:11" ht="11.25">
      <c r="A63" s="4" t="s">
        <v>177</v>
      </c>
      <c r="B63" s="43"/>
      <c r="C63" s="79"/>
      <c r="D63" s="5"/>
      <c r="E63" s="65"/>
      <c r="F63" s="5"/>
      <c r="G63" s="65"/>
      <c r="H63" s="6"/>
      <c r="I63" s="4"/>
      <c r="J63" s="5"/>
      <c r="K63" s="6"/>
    </row>
    <row r="64" spans="1:11" ht="11.25">
      <c r="A64" s="4" t="s">
        <v>178</v>
      </c>
      <c r="B64" s="43">
        <v>561</v>
      </c>
      <c r="C64" s="79">
        <v>21781.20366393446</v>
      </c>
      <c r="D64" s="45">
        <f>+C64/C$82</f>
        <v>0.01610723873985095</v>
      </c>
      <c r="E64" s="65">
        <v>24908.219215325713</v>
      </c>
      <c r="F64" s="45">
        <f>+E64/E$82</f>
        <v>0.016183815023953607</v>
      </c>
      <c r="G64" s="65">
        <v>33326.84850083693</v>
      </c>
      <c r="H64" s="80">
        <f>+G64/G$82</f>
        <v>0.01628619460928231</v>
      </c>
      <c r="I64" s="79">
        <f>+I$83*D64</f>
        <v>2.168034334383938</v>
      </c>
      <c r="J64" s="65">
        <f>+J$83*F64</f>
        <v>1.9808989589319217</v>
      </c>
      <c r="K64" s="64">
        <f>+K$83*H64</f>
        <v>2.0422888040040017</v>
      </c>
    </row>
    <row r="65" spans="1:11" ht="11.25">
      <c r="A65" s="4" t="s">
        <v>179</v>
      </c>
      <c r="B65" s="43">
        <v>562</v>
      </c>
      <c r="C65" s="79">
        <v>3849.715527959348</v>
      </c>
      <c r="D65" s="45">
        <f>+C65/C$82</f>
        <v>0.0028468714606450576</v>
      </c>
      <c r="E65" s="65">
        <v>4410.4331311486585</v>
      </c>
      <c r="F65" s="45">
        <f>+E65/E$82</f>
        <v>0.002865625733938806</v>
      </c>
      <c r="G65" s="65">
        <v>5889.719875175416</v>
      </c>
      <c r="H65" s="80">
        <f>+G65/G$82</f>
        <v>0.002878193660551368</v>
      </c>
      <c r="I65" s="79">
        <f>+I$83*D65</f>
        <v>0.38318889860282473</v>
      </c>
      <c r="J65" s="65">
        <f>+J$83*F65</f>
        <v>0.3507525898341099</v>
      </c>
      <c r="K65" s="64">
        <f>+K$83*H65</f>
        <v>0.3609254850331416</v>
      </c>
    </row>
    <row r="66" spans="1:11" ht="11.25">
      <c r="A66" s="4" t="s">
        <v>180</v>
      </c>
      <c r="B66" s="43">
        <v>61</v>
      </c>
      <c r="C66" s="79">
        <v>3904.8436616435056</v>
      </c>
      <c r="D66" s="45">
        <f>+C66/C$82</f>
        <v>0.0028876388132777976</v>
      </c>
      <c r="E66" s="65">
        <v>4470.572274111019</v>
      </c>
      <c r="F66" s="45">
        <f>+E66/E$82</f>
        <v>0.0029047004167568817</v>
      </c>
      <c r="G66" s="65">
        <v>5981.231817598227</v>
      </c>
      <c r="H66" s="80">
        <f>+G66/G$82</f>
        <v>0.0029229137997308623</v>
      </c>
      <c r="I66" s="79">
        <f>+I$83*D66</f>
        <v>0.3886761842671915</v>
      </c>
      <c r="J66" s="65">
        <f>+J$83*F66</f>
        <v>0.35553533101104234</v>
      </c>
      <c r="K66" s="64">
        <f>+K$83*H66</f>
        <v>0.36653339048625017</v>
      </c>
    </row>
    <row r="67" spans="1:11" ht="11.25">
      <c r="A67" s="4" t="s">
        <v>181</v>
      </c>
      <c r="B67" s="43">
        <v>62</v>
      </c>
      <c r="C67" s="79"/>
      <c r="D67" s="5"/>
      <c r="E67" s="65"/>
      <c r="F67" s="5"/>
      <c r="G67" s="65"/>
      <c r="H67" s="6"/>
      <c r="I67" s="4"/>
      <c r="J67" s="5"/>
      <c r="K67" s="6"/>
    </row>
    <row r="68" spans="1:11" ht="11.25">
      <c r="A68" s="4" t="s">
        <v>64</v>
      </c>
      <c r="B68" s="43">
        <v>621</v>
      </c>
      <c r="C68" s="79">
        <v>54854.40024271033</v>
      </c>
      <c r="D68" s="5"/>
      <c r="E68" s="65">
        <v>63882.17843425241</v>
      </c>
      <c r="F68" s="5"/>
      <c r="G68" s="65">
        <v>86102.40372842102</v>
      </c>
      <c r="H68" s="6"/>
      <c r="I68" s="4"/>
      <c r="J68" s="5"/>
      <c r="K68" s="6"/>
    </row>
    <row r="69" spans="1:11" ht="11.25">
      <c r="A69" s="4" t="s">
        <v>66</v>
      </c>
      <c r="B69" s="43">
        <v>622</v>
      </c>
      <c r="C69" s="79">
        <v>7976.13239363825</v>
      </c>
      <c r="D69" s="5"/>
      <c r="E69" s="65">
        <v>9120.249643940973</v>
      </c>
      <c r="F69" s="5"/>
      <c r="G69" s="65">
        <v>12262.72561232616</v>
      </c>
      <c r="H69" s="6"/>
      <c r="I69" s="4"/>
      <c r="J69" s="5"/>
      <c r="K69" s="6"/>
    </row>
    <row r="70" spans="1:11" ht="11.25">
      <c r="A70" s="4" t="s">
        <v>182</v>
      </c>
      <c r="B70" s="43">
        <v>623</v>
      </c>
      <c r="C70" s="79">
        <v>13575.122867575406</v>
      </c>
      <c r="D70" s="45">
        <f>+C70/C$82</f>
        <v>0.010038827436929156</v>
      </c>
      <c r="E70" s="65">
        <v>15526.850934658509</v>
      </c>
      <c r="F70" s="45">
        <f>+E70/E$82</f>
        <v>0.010088384129701365</v>
      </c>
      <c r="G70" s="65">
        <v>20877.44316880591</v>
      </c>
      <c r="H70" s="80">
        <f>+G70/G$82</f>
        <v>0.010202407898930673</v>
      </c>
      <c r="I70" s="79">
        <f>+I$83*D70</f>
        <v>1.3512261730106643</v>
      </c>
      <c r="J70" s="65">
        <f>+J$83*F70</f>
        <v>1.2348182174754472</v>
      </c>
      <c r="K70" s="64">
        <f>+K$83*H70</f>
        <v>1.2793819505259065</v>
      </c>
    </row>
    <row r="71" spans="1:11" ht="11.25">
      <c r="A71" s="4" t="s">
        <v>183</v>
      </c>
      <c r="B71" s="43">
        <v>624</v>
      </c>
      <c r="C71" s="79">
        <v>10945.76483847663</v>
      </c>
      <c r="D71" s="45">
        <f>+C71/C$82</f>
        <v>0.008094412511074333</v>
      </c>
      <c r="E71" s="65">
        <v>12517.690758785648</v>
      </c>
      <c r="F71" s="45">
        <f>+E71/E$82</f>
        <v>0.008133218598084002</v>
      </c>
      <c r="G71" s="65">
        <v>16829.42199775958</v>
      </c>
      <c r="H71" s="80">
        <f>+G71/G$82</f>
        <v>0.008224217234652897</v>
      </c>
      <c r="I71" s="79">
        <f>+I$83*D71</f>
        <v>1.0895079239906051</v>
      </c>
      <c r="J71" s="65">
        <f>+J$83*F71</f>
        <v>0.9955059564054819</v>
      </c>
      <c r="K71" s="64">
        <f>+K$83*H71</f>
        <v>1.0313168412254734</v>
      </c>
    </row>
    <row r="72" spans="1:11" ht="11.25">
      <c r="A72" s="4" t="s">
        <v>184</v>
      </c>
      <c r="B72" s="43">
        <v>71</v>
      </c>
      <c r="C72" s="79"/>
      <c r="D72" s="5"/>
      <c r="E72" s="65"/>
      <c r="F72" s="5"/>
      <c r="G72" s="65"/>
      <c r="H72" s="6"/>
      <c r="I72" s="4"/>
      <c r="J72" s="5"/>
      <c r="K72" s="6"/>
    </row>
    <row r="73" spans="1:11" ht="11.25">
      <c r="A73" s="4" t="s">
        <v>185</v>
      </c>
      <c r="B73" s="43" t="s">
        <v>294</v>
      </c>
      <c r="C73" s="79">
        <v>5372.054268471544</v>
      </c>
      <c r="D73" s="5"/>
      <c r="E73" s="65">
        <v>6074.594225099388</v>
      </c>
      <c r="F73" s="5"/>
      <c r="G73" s="65">
        <v>8169.722920518302</v>
      </c>
      <c r="H73" s="6"/>
      <c r="I73" s="79"/>
      <c r="J73" s="65"/>
      <c r="K73" s="6"/>
    </row>
    <row r="74" spans="1:11" ht="11.25">
      <c r="A74" s="4" t="s">
        <v>186</v>
      </c>
      <c r="B74" s="43">
        <v>713</v>
      </c>
      <c r="C74" s="79">
        <v>9205.57140975986</v>
      </c>
      <c r="D74" s="5"/>
      <c r="E74" s="65">
        <v>10563.812704461854</v>
      </c>
      <c r="F74" s="5"/>
      <c r="G74" s="65">
        <v>13982.651185730314</v>
      </c>
      <c r="H74" s="6"/>
      <c r="I74" s="79"/>
      <c r="J74" s="65"/>
      <c r="K74" s="6"/>
    </row>
    <row r="75" spans="1:11" ht="11.25">
      <c r="A75" s="4" t="s">
        <v>187</v>
      </c>
      <c r="B75" s="43">
        <v>72</v>
      </c>
      <c r="C75" s="79"/>
      <c r="D75" s="5"/>
      <c r="E75" s="65"/>
      <c r="F75" s="5"/>
      <c r="G75" s="65"/>
      <c r="H75" s="6"/>
      <c r="I75" s="4"/>
      <c r="J75" s="5"/>
      <c r="K75" s="6"/>
    </row>
    <row r="76" spans="1:11" ht="11.25">
      <c r="A76" s="4" t="s">
        <v>71</v>
      </c>
      <c r="B76" s="43">
        <v>721</v>
      </c>
      <c r="C76" s="79">
        <v>619.9203113137683</v>
      </c>
      <c r="D76" s="45">
        <f>+C76/C$82</f>
        <v>0.0004584321696852408</v>
      </c>
      <c r="E76" s="65">
        <v>711.6591496313041</v>
      </c>
      <c r="F76" s="45">
        <f>+E76/E$82</f>
        <v>0.00046239194934701163</v>
      </c>
      <c r="G76" s="65">
        <v>947.8963328529755</v>
      </c>
      <c r="H76" s="80">
        <f>+G76/G$82</f>
        <v>0.00046321884128590546</v>
      </c>
      <c r="I76" s="79">
        <f>+I$83*D76</f>
        <v>0.061704970039633406</v>
      </c>
      <c r="J76" s="65">
        <f>+J$83*F76</f>
        <v>0.05659677460007423</v>
      </c>
      <c r="K76" s="64">
        <f>+K$83*H76</f>
        <v>0.05808764269725255</v>
      </c>
    </row>
    <row r="77" spans="1:11" ht="11.25">
      <c r="A77" s="4" t="s">
        <v>73</v>
      </c>
      <c r="B77" s="43">
        <v>722</v>
      </c>
      <c r="C77" s="79">
        <v>81299.5229205559</v>
      </c>
      <c r="D77" s="5"/>
      <c r="E77" s="65">
        <v>86637.33450078854</v>
      </c>
      <c r="F77" s="5"/>
      <c r="G77" s="65">
        <v>112970.8285656135</v>
      </c>
      <c r="H77" s="6"/>
      <c r="I77" s="4"/>
      <c r="J77" s="5"/>
      <c r="K77" s="6"/>
    </row>
    <row r="78" spans="1:11" ht="11.25">
      <c r="A78" s="4" t="s">
        <v>188</v>
      </c>
      <c r="B78" s="43">
        <v>81</v>
      </c>
      <c r="C78" s="79">
        <v>56610.48356152772</v>
      </c>
      <c r="D78" s="45">
        <f>+C78/C$82</f>
        <v>0.04186355299609849</v>
      </c>
      <c r="E78" s="65">
        <v>64969.77848002716</v>
      </c>
      <c r="F78" s="45">
        <f>+E78/E$82</f>
        <v>0.0422133299847085</v>
      </c>
      <c r="G78" s="65">
        <v>85934.9758412598</v>
      </c>
      <c r="H78" s="80">
        <f>+G78/G$82</f>
        <v>0.0419947820826678</v>
      </c>
      <c r="I78" s="79">
        <f>+I$83*D78</f>
        <v>5.634834233274856</v>
      </c>
      <c r="J78" s="65">
        <f>+J$83*F78</f>
        <v>5.166911590128321</v>
      </c>
      <c r="K78" s="64">
        <f>+K$83*H78</f>
        <v>5.266145673166542</v>
      </c>
    </row>
    <row r="79" spans="1:11" ht="11.25">
      <c r="A79" s="158" t="s">
        <v>295</v>
      </c>
      <c r="B79" s="6"/>
      <c r="C79" s="79">
        <f>SUM(C6:C78)</f>
        <v>1977866.030571428</v>
      </c>
      <c r="D79" s="5"/>
      <c r="E79" s="65">
        <f>SUM(E6:E78)</f>
        <v>2252772.2038590214</v>
      </c>
      <c r="F79" s="5"/>
      <c r="G79" s="65">
        <f>SUM(G6:G78)</f>
        <v>2980044.909623786</v>
      </c>
      <c r="H79" s="6"/>
      <c r="I79" s="4"/>
      <c r="J79" s="5"/>
      <c r="K79" s="6"/>
    </row>
    <row r="80" spans="1:11" ht="11.25">
      <c r="A80" s="4" t="s">
        <v>296</v>
      </c>
      <c r="B80" s="6"/>
      <c r="C80" s="79"/>
      <c r="D80" s="5"/>
      <c r="E80" s="5"/>
      <c r="F80" s="5"/>
      <c r="G80" s="5"/>
      <c r="H80" s="6"/>
      <c r="I80" s="4"/>
      <c r="J80" s="5"/>
      <c r="K80" s="6"/>
    </row>
    <row r="81" spans="1:11" ht="11.25">
      <c r="A81" s="4" t="s">
        <v>297</v>
      </c>
      <c r="B81" s="6"/>
      <c r="C81" s="79"/>
      <c r="D81" s="5"/>
      <c r="E81" s="5"/>
      <c r="F81" s="5"/>
      <c r="G81" s="5"/>
      <c r="H81" s="6"/>
      <c r="I81" s="4"/>
      <c r="J81" s="5"/>
      <c r="K81" s="6"/>
    </row>
    <row r="82" spans="1:11" ht="11.25">
      <c r="A82" s="4" t="s">
        <v>298</v>
      </c>
      <c r="B82" s="6"/>
      <c r="C82" s="79">
        <f>+C79-C33-C42-C68-C69-C73-C74-C77</f>
        <v>1352261.8007793936</v>
      </c>
      <c r="D82" s="45">
        <f>SUM(D6:D78)</f>
        <v>1.0000000000000002</v>
      </c>
      <c r="E82" s="65">
        <f>+E79-E33-E42-E68-E69-E73-E74-E77</f>
        <v>1539082.0507067798</v>
      </c>
      <c r="F82" s="45">
        <f>SUM(F6:F78)</f>
        <v>0.9999999999999996</v>
      </c>
      <c r="G82" s="65">
        <f>+G79-G33-G42-G68-G69-G73-G74-G77</f>
        <v>2046325.080865871</v>
      </c>
      <c r="H82" s="80">
        <f>SUM(H6:H78)</f>
        <v>1.0000000000000002</v>
      </c>
      <c r="I82" s="4"/>
      <c r="J82" s="5"/>
      <c r="K82" s="6"/>
    </row>
    <row r="83" spans="1:11" ht="11.25">
      <c r="A83" s="59"/>
      <c r="B83" s="62"/>
      <c r="C83" s="89"/>
      <c r="D83" s="60"/>
      <c r="E83" s="60"/>
      <c r="F83" s="60"/>
      <c r="G83" s="60"/>
      <c r="H83" s="159" t="s">
        <v>299</v>
      </c>
      <c r="I83" s="89">
        <v>134.6</v>
      </c>
      <c r="J83" s="88">
        <v>122.4</v>
      </c>
      <c r="K83" s="62">
        <v>125.4</v>
      </c>
    </row>
    <row r="85" ht="11.25">
      <c r="B85" s="1" t="s">
        <v>300</v>
      </c>
    </row>
    <row r="87" ht="11.25">
      <c r="B87" s="131" t="s">
        <v>189</v>
      </c>
    </row>
  </sheetData>
  <mergeCells count="10">
    <mergeCell ref="I4:K4"/>
    <mergeCell ref="I5:K5"/>
    <mergeCell ref="C4:D4"/>
    <mergeCell ref="E4:F4"/>
    <mergeCell ref="G4:H4"/>
    <mergeCell ref="A1:K1"/>
    <mergeCell ref="A2:K2"/>
    <mergeCell ref="C3:D3"/>
    <mergeCell ref="E3:F3"/>
    <mergeCell ref="G3:H3"/>
  </mergeCells>
  <conditionalFormatting sqref="E21:F31 E33:F34">
    <cfRule type="cellIs" priority="1" dxfId="0" operator="equal" stopIfTrue="1">
      <formula>0</formula>
    </cfRule>
  </conditionalFormatting>
  <printOptions horizontalCentered="1"/>
  <pageMargins left="0.75" right="0.75" top="0.52" bottom="1" header="0.5" footer="0.5"/>
  <pageSetup fitToHeight="2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workbookViewId="0" topLeftCell="A1">
      <selection activeCell="A16" sqref="A16"/>
    </sheetView>
  </sheetViews>
  <sheetFormatPr defaultColWidth="9.140625" defaultRowHeight="12.75"/>
  <cols>
    <col min="1" max="1" width="70.7109375" style="1" bestFit="1" customWidth="1"/>
    <col min="2" max="2" width="7.421875" style="1" customWidth="1"/>
    <col min="3" max="3" width="8.140625" style="1" bestFit="1" customWidth="1"/>
    <col min="4" max="4" width="5.57421875" style="1" bestFit="1" customWidth="1"/>
    <col min="5" max="5" width="8.7109375" style="1" customWidth="1"/>
    <col min="6" max="6" width="9.7109375" style="1" customWidth="1"/>
    <col min="7" max="7" width="7.140625" style="1" bestFit="1" customWidth="1"/>
    <col min="8" max="8" width="24.28125" style="1" customWidth="1"/>
    <col min="9" max="16384" width="9.140625" style="1" customWidth="1"/>
  </cols>
  <sheetData>
    <row r="1" spans="1:7" ht="12.75" customHeight="1">
      <c r="A1" s="163" t="s">
        <v>35</v>
      </c>
      <c r="B1" s="163"/>
      <c r="C1" s="163"/>
      <c r="D1" s="163"/>
      <c r="E1" s="163"/>
      <c r="F1" s="163"/>
      <c r="G1" s="163"/>
    </row>
    <row r="2" spans="1:7" ht="19.5" customHeight="1">
      <c r="A2" s="164" t="s">
        <v>34</v>
      </c>
      <c r="B2" s="165"/>
      <c r="C2" s="165"/>
      <c r="D2" s="165"/>
      <c r="E2" s="165"/>
      <c r="F2" s="165"/>
      <c r="G2" s="165"/>
    </row>
    <row r="3" spans="1:7" ht="24" customHeight="1">
      <c r="A3" s="166"/>
      <c r="B3" s="166" t="s">
        <v>0</v>
      </c>
      <c r="C3" s="166"/>
      <c r="D3" s="166"/>
      <c r="E3" s="166"/>
      <c r="F3" s="166"/>
      <c r="G3" s="167"/>
    </row>
    <row r="4" spans="1:7" ht="23.25" customHeight="1">
      <c r="A4" s="166"/>
      <c r="B4" s="166" t="s">
        <v>1</v>
      </c>
      <c r="C4" s="166" t="s">
        <v>2</v>
      </c>
      <c r="D4" s="166"/>
      <c r="E4" s="168" t="s">
        <v>3</v>
      </c>
      <c r="F4" s="168" t="s">
        <v>4</v>
      </c>
      <c r="G4" s="168" t="s">
        <v>5</v>
      </c>
    </row>
    <row r="5" spans="1:7" ht="28.5" customHeight="1">
      <c r="A5" s="166"/>
      <c r="B5" s="167"/>
      <c r="C5" s="3" t="s">
        <v>6</v>
      </c>
      <c r="D5" s="2" t="s">
        <v>7</v>
      </c>
      <c r="E5" s="169"/>
      <c r="F5" s="169"/>
      <c r="G5" s="169"/>
    </row>
    <row r="6" spans="1:7" ht="11.25">
      <c r="A6" s="4"/>
      <c r="B6" s="5"/>
      <c r="C6" s="5"/>
      <c r="D6" s="5"/>
      <c r="E6" s="5"/>
      <c r="F6" s="5"/>
      <c r="G6" s="6"/>
    </row>
    <row r="7" spans="1:7" ht="12.75" customHeight="1">
      <c r="A7" s="7" t="s">
        <v>8</v>
      </c>
      <c r="B7" s="8">
        <v>6523</v>
      </c>
      <c r="C7" s="8">
        <v>10746</v>
      </c>
      <c r="D7" s="8">
        <v>3559</v>
      </c>
      <c r="E7" s="8">
        <v>2100</v>
      </c>
      <c r="F7" s="8">
        <v>228</v>
      </c>
      <c r="G7" s="9">
        <v>636</v>
      </c>
    </row>
    <row r="8" spans="1:7" ht="12.75" customHeight="1">
      <c r="A8" s="10" t="s">
        <v>9</v>
      </c>
      <c r="B8" s="8"/>
      <c r="C8" s="8"/>
      <c r="D8" s="8"/>
      <c r="E8" s="8"/>
      <c r="F8" s="8"/>
      <c r="G8" s="9"/>
    </row>
    <row r="9" spans="1:7" ht="13.5" customHeight="1">
      <c r="A9" s="11" t="s">
        <v>10</v>
      </c>
      <c r="B9" s="8">
        <v>820</v>
      </c>
      <c r="C9" s="8">
        <v>1121</v>
      </c>
      <c r="D9" s="8">
        <v>371</v>
      </c>
      <c r="E9" s="8">
        <v>268</v>
      </c>
      <c r="F9" s="8">
        <v>47</v>
      </c>
      <c r="G9" s="9">
        <v>134</v>
      </c>
    </row>
    <row r="10" spans="1:7" ht="15.75" customHeight="1">
      <c r="A10" s="11" t="s">
        <v>11</v>
      </c>
      <c r="B10" s="8">
        <v>251</v>
      </c>
      <c r="C10" s="8">
        <v>629</v>
      </c>
      <c r="D10" s="8">
        <v>208</v>
      </c>
      <c r="E10" s="8">
        <v>39</v>
      </c>
      <c r="F10" s="15" t="s">
        <v>31</v>
      </c>
      <c r="G10" s="16" t="s">
        <v>31</v>
      </c>
    </row>
    <row r="11" spans="1:7" ht="15" customHeight="1">
      <c r="A11" s="11" t="s">
        <v>12</v>
      </c>
      <c r="B11" s="8">
        <v>427</v>
      </c>
      <c r="C11" s="8">
        <v>654</v>
      </c>
      <c r="D11" s="8">
        <v>217</v>
      </c>
      <c r="E11" s="8">
        <v>203</v>
      </c>
      <c r="F11" s="15" t="s">
        <v>31</v>
      </c>
      <c r="G11" s="16" t="s">
        <v>31</v>
      </c>
    </row>
    <row r="12" spans="1:7" ht="12.75" customHeight="1">
      <c r="A12" s="11" t="s">
        <v>13</v>
      </c>
      <c r="B12" s="8">
        <v>594</v>
      </c>
      <c r="C12" s="8">
        <v>748</v>
      </c>
      <c r="D12" s="8">
        <v>248</v>
      </c>
      <c r="E12" s="8">
        <v>243</v>
      </c>
      <c r="F12" s="8">
        <v>11</v>
      </c>
      <c r="G12" s="16" t="s">
        <v>31</v>
      </c>
    </row>
    <row r="13" spans="1:7" ht="12.75" customHeight="1">
      <c r="A13" s="11" t="s">
        <v>14</v>
      </c>
      <c r="B13" s="8">
        <v>475</v>
      </c>
      <c r="C13" s="8">
        <v>539</v>
      </c>
      <c r="D13" s="8">
        <v>178</v>
      </c>
      <c r="E13" s="8">
        <v>204</v>
      </c>
      <c r="F13" s="8">
        <v>9</v>
      </c>
      <c r="G13" s="16" t="s">
        <v>31</v>
      </c>
    </row>
    <row r="14" spans="1:7" ht="11.25" customHeight="1">
      <c r="A14" s="11" t="s">
        <v>15</v>
      </c>
      <c r="B14" s="8">
        <v>119</v>
      </c>
      <c r="C14" s="8">
        <v>209</v>
      </c>
      <c r="D14" s="8">
        <v>69</v>
      </c>
      <c r="E14" s="8">
        <v>38</v>
      </c>
      <c r="F14" s="15" t="s">
        <v>31</v>
      </c>
      <c r="G14" s="16" t="s">
        <v>31</v>
      </c>
    </row>
    <row r="15" spans="1:7" ht="11.25" customHeight="1">
      <c r="A15" s="11" t="s">
        <v>16</v>
      </c>
      <c r="B15" s="8">
        <v>510</v>
      </c>
      <c r="C15" s="8">
        <v>709</v>
      </c>
      <c r="D15" s="8">
        <v>235</v>
      </c>
      <c r="E15" s="8">
        <v>215</v>
      </c>
      <c r="F15" s="8">
        <v>35</v>
      </c>
      <c r="G15" s="16" t="s">
        <v>31</v>
      </c>
    </row>
    <row r="16" spans="1:7" ht="12.75" customHeight="1">
      <c r="A16" s="11" t="s">
        <v>17</v>
      </c>
      <c r="B16" s="8">
        <v>1021</v>
      </c>
      <c r="C16" s="8">
        <v>2214</v>
      </c>
      <c r="D16" s="8">
        <v>733</v>
      </c>
      <c r="E16" s="8">
        <v>264</v>
      </c>
      <c r="F16" s="8">
        <v>21</v>
      </c>
      <c r="G16" s="16" t="s">
        <v>31</v>
      </c>
    </row>
    <row r="17" spans="1:7" ht="12" customHeight="1">
      <c r="A17" s="11" t="s">
        <v>18</v>
      </c>
      <c r="B17" s="8">
        <v>319</v>
      </c>
      <c r="C17" s="8">
        <v>637</v>
      </c>
      <c r="D17" s="8">
        <v>211</v>
      </c>
      <c r="E17" s="8">
        <v>91</v>
      </c>
      <c r="F17" s="15" t="s">
        <v>31</v>
      </c>
      <c r="G17" s="16" t="s">
        <v>31</v>
      </c>
    </row>
    <row r="18" spans="1:7" ht="12.75" customHeight="1">
      <c r="A18" s="11" t="s">
        <v>19</v>
      </c>
      <c r="B18" s="8">
        <v>702</v>
      </c>
      <c r="C18" s="8">
        <v>1578</v>
      </c>
      <c r="D18" s="8">
        <v>523</v>
      </c>
      <c r="E18" s="8">
        <v>172</v>
      </c>
      <c r="F18" s="15" t="s">
        <v>31</v>
      </c>
      <c r="G18" s="16" t="s">
        <v>31</v>
      </c>
    </row>
    <row r="19" spans="1:7" ht="13.5" customHeight="1">
      <c r="A19" s="11" t="s">
        <v>20</v>
      </c>
      <c r="B19" s="8">
        <v>1134</v>
      </c>
      <c r="C19" s="8">
        <v>2170</v>
      </c>
      <c r="D19" s="8">
        <v>719</v>
      </c>
      <c r="E19" s="8">
        <v>269</v>
      </c>
      <c r="F19" s="8">
        <v>18</v>
      </c>
      <c r="G19" s="9">
        <v>128</v>
      </c>
    </row>
    <row r="20" spans="1:7" ht="12" customHeight="1">
      <c r="A20" s="11" t="s">
        <v>21</v>
      </c>
      <c r="B20" s="8">
        <v>370</v>
      </c>
      <c r="C20" s="8">
        <v>506</v>
      </c>
      <c r="D20" s="8">
        <v>167</v>
      </c>
      <c r="E20" s="8">
        <v>102</v>
      </c>
      <c r="F20" s="8">
        <v>29</v>
      </c>
      <c r="G20" s="16" t="s">
        <v>31</v>
      </c>
    </row>
    <row r="21" spans="1:7" ht="12" customHeight="1">
      <c r="A21" s="11" t="s">
        <v>22</v>
      </c>
      <c r="B21" s="8">
        <v>126</v>
      </c>
      <c r="C21" s="8">
        <v>172</v>
      </c>
      <c r="D21" s="8">
        <v>57</v>
      </c>
      <c r="E21" s="8">
        <v>29</v>
      </c>
      <c r="F21" s="8">
        <v>8</v>
      </c>
      <c r="G21" s="16" t="s">
        <v>31</v>
      </c>
    </row>
    <row r="22" spans="1:7" ht="12" customHeight="1">
      <c r="A22" s="11" t="s">
        <v>23</v>
      </c>
      <c r="B22" s="8">
        <v>163</v>
      </c>
      <c r="C22" s="8">
        <v>188</v>
      </c>
      <c r="D22" s="8">
        <v>62</v>
      </c>
      <c r="E22" s="8">
        <v>82</v>
      </c>
      <c r="F22" s="8">
        <v>18</v>
      </c>
      <c r="G22" s="16" t="s">
        <v>31</v>
      </c>
    </row>
    <row r="23" spans="1:7" ht="13.5" customHeight="1">
      <c r="A23" s="11" t="s">
        <v>24</v>
      </c>
      <c r="B23" s="8">
        <v>312</v>
      </c>
      <c r="C23" s="8">
        <v>451</v>
      </c>
      <c r="D23" s="8">
        <v>149</v>
      </c>
      <c r="E23" s="8">
        <v>139</v>
      </c>
      <c r="F23" s="15" t="s">
        <v>31</v>
      </c>
      <c r="G23" s="16" t="s">
        <v>31</v>
      </c>
    </row>
    <row r="24" spans="1:7" ht="12.75" customHeight="1">
      <c r="A24" s="11" t="s">
        <v>25</v>
      </c>
      <c r="B24" s="8">
        <v>456</v>
      </c>
      <c r="C24" s="8">
        <v>738</v>
      </c>
      <c r="D24" s="8">
        <v>244</v>
      </c>
      <c r="E24" s="8">
        <v>132</v>
      </c>
      <c r="F24" s="15" t="s">
        <v>31</v>
      </c>
      <c r="G24" s="16" t="s">
        <v>31</v>
      </c>
    </row>
    <row r="25" spans="1:7" ht="13.5" customHeight="1">
      <c r="A25" s="11" t="s">
        <v>26</v>
      </c>
      <c r="B25" s="8">
        <v>286</v>
      </c>
      <c r="C25" s="8">
        <v>401</v>
      </c>
      <c r="D25" s="8">
        <v>133</v>
      </c>
      <c r="E25" s="8">
        <v>87</v>
      </c>
      <c r="F25" s="15" t="s">
        <v>31</v>
      </c>
      <c r="G25" s="16" t="s">
        <v>31</v>
      </c>
    </row>
    <row r="26" spans="1:7" ht="14.25" customHeight="1">
      <c r="A26" s="12" t="s">
        <v>27</v>
      </c>
      <c r="B26" s="13">
        <v>54</v>
      </c>
      <c r="C26" s="13">
        <v>46</v>
      </c>
      <c r="D26" s="13">
        <v>15</v>
      </c>
      <c r="E26" s="13">
        <v>28</v>
      </c>
      <c r="F26" s="17" t="s">
        <v>31</v>
      </c>
      <c r="G26" s="18" t="s">
        <v>31</v>
      </c>
    </row>
    <row r="28" ht="11.25">
      <c r="A28" s="1" t="s">
        <v>28</v>
      </c>
    </row>
    <row r="29" spans="1:7" ht="11.25">
      <c r="A29" s="162" t="s">
        <v>32</v>
      </c>
      <c r="B29" s="162"/>
      <c r="C29" s="162"/>
      <c r="D29" s="162"/>
      <c r="E29" s="162"/>
      <c r="F29" s="162"/>
      <c r="G29" s="162"/>
    </row>
    <row r="30" ht="11.25">
      <c r="A30" s="14" t="s">
        <v>29</v>
      </c>
    </row>
  </sheetData>
  <mergeCells count="10">
    <mergeCell ref="A29:G29"/>
    <mergeCell ref="A1:G1"/>
    <mergeCell ref="A2:G2"/>
    <mergeCell ref="A3:A5"/>
    <mergeCell ref="B3:G3"/>
    <mergeCell ref="B4:B5"/>
    <mergeCell ref="C4: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3"/>
  <sheetViews>
    <sheetView workbookViewId="0" topLeftCell="A1">
      <selection activeCell="M3" sqref="M3"/>
    </sheetView>
  </sheetViews>
  <sheetFormatPr defaultColWidth="9.140625" defaultRowHeight="12.75"/>
  <cols>
    <col min="1" max="1" width="30.7109375" style="135" customWidth="1"/>
    <col min="2" max="2" width="7.57421875" style="0" customWidth="1"/>
    <col min="3" max="3" width="5.28125" style="0" customWidth="1"/>
    <col min="4" max="4" width="6.00390625" style="0" customWidth="1"/>
    <col min="5" max="5" width="7.140625" style="0" customWidth="1"/>
    <col min="6" max="6" width="8.00390625" style="0" customWidth="1"/>
    <col min="7" max="7" width="6.7109375" style="0" customWidth="1"/>
    <col min="8" max="8" width="5.7109375" style="0" customWidth="1"/>
    <col min="9" max="9" width="5.421875" style="0" customWidth="1"/>
    <col min="10" max="10" width="5.8515625" style="0" customWidth="1"/>
    <col min="11" max="11" width="8.140625" style="0" customWidth="1"/>
    <col min="12" max="12" width="6.140625" style="0" customWidth="1"/>
    <col min="13" max="13" width="7.140625" style="0" customWidth="1"/>
    <col min="14" max="14" width="6.28125" style="0" customWidth="1"/>
    <col min="15" max="15" width="8.8515625" style="0" customWidth="1"/>
    <col min="16" max="16" width="4.8515625" style="0" customWidth="1"/>
    <col min="17" max="16384" width="9.140625" style="143" customWidth="1"/>
  </cols>
  <sheetData>
    <row r="1" spans="1:16" s="141" customFormat="1" ht="24.75" customHeight="1">
      <c r="A1" s="170" t="s">
        <v>282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6" s="133" customFormat="1" ht="31.5" customHeight="1">
      <c r="A2" s="144"/>
      <c r="B2" s="171" t="s">
        <v>197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3"/>
    </row>
    <row r="3" spans="1:16" s="147" customFormat="1" ht="42" customHeight="1" thickBot="1">
      <c r="A3" s="145" t="s">
        <v>198</v>
      </c>
      <c r="B3" s="146" t="s">
        <v>62</v>
      </c>
      <c r="C3" s="146" t="s">
        <v>199</v>
      </c>
      <c r="D3" s="146" t="s">
        <v>200</v>
      </c>
      <c r="E3" s="146" t="s">
        <v>201</v>
      </c>
      <c r="F3" s="146" t="s">
        <v>202</v>
      </c>
      <c r="G3" s="146" t="s">
        <v>203</v>
      </c>
      <c r="H3" s="146" t="s">
        <v>204</v>
      </c>
      <c r="I3" s="146" t="s">
        <v>205</v>
      </c>
      <c r="J3" s="146" t="s">
        <v>206</v>
      </c>
      <c r="K3" s="146" t="s">
        <v>207</v>
      </c>
      <c r="L3" s="146" t="s">
        <v>208</v>
      </c>
      <c r="M3" s="146" t="s">
        <v>209</v>
      </c>
      <c r="N3" s="146" t="s">
        <v>210</v>
      </c>
      <c r="O3" s="146" t="s">
        <v>211</v>
      </c>
      <c r="P3" s="146" t="s">
        <v>212</v>
      </c>
    </row>
    <row r="4" spans="1:16" s="133" customFormat="1" ht="11.2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</row>
    <row r="5" spans="1:16" s="133" customFormat="1" ht="11.25">
      <c r="A5" s="137" t="s">
        <v>213</v>
      </c>
      <c r="B5" s="138"/>
      <c r="C5" s="138"/>
      <c r="D5" s="138"/>
      <c r="E5" s="138"/>
      <c r="F5" s="138"/>
      <c r="G5" s="138"/>
      <c r="H5" s="138"/>
      <c r="I5" s="138"/>
      <c r="J5" s="138" t="s">
        <v>214</v>
      </c>
      <c r="K5" s="138"/>
      <c r="L5" s="138"/>
      <c r="M5" s="138"/>
      <c r="N5" s="138"/>
      <c r="O5" s="138" t="s">
        <v>215</v>
      </c>
      <c r="P5" s="138"/>
    </row>
    <row r="6" spans="1:16" s="149" customFormat="1" ht="11.25">
      <c r="A6" s="137" t="s">
        <v>216</v>
      </c>
      <c r="B6" s="148"/>
      <c r="C6" s="138" t="s">
        <v>214</v>
      </c>
      <c r="D6" s="148"/>
      <c r="E6" s="148"/>
      <c r="F6" s="148"/>
      <c r="G6" s="148"/>
      <c r="H6" s="138"/>
      <c r="I6" s="138"/>
      <c r="J6" s="138" t="s">
        <v>214</v>
      </c>
      <c r="K6" s="148"/>
      <c r="L6" s="148"/>
      <c r="M6" s="148"/>
      <c r="N6" s="138"/>
      <c r="O6" s="138" t="s">
        <v>215</v>
      </c>
      <c r="P6" s="148"/>
    </row>
    <row r="7" spans="1:16" s="133" customFormat="1" ht="11.25">
      <c r="A7" s="137" t="s">
        <v>217</v>
      </c>
      <c r="B7" s="138"/>
      <c r="C7" s="138"/>
      <c r="D7" s="138"/>
      <c r="E7" s="138"/>
      <c r="F7" s="138"/>
      <c r="G7" s="138"/>
      <c r="H7" s="138" t="s">
        <v>215</v>
      </c>
      <c r="I7" s="138" t="s">
        <v>214</v>
      </c>
      <c r="J7" s="138" t="s">
        <v>214</v>
      </c>
      <c r="K7" s="138"/>
      <c r="L7" s="138"/>
      <c r="M7" s="138"/>
      <c r="N7" s="138" t="s">
        <v>214</v>
      </c>
      <c r="O7" s="138" t="s">
        <v>214</v>
      </c>
      <c r="P7" s="138"/>
    </row>
    <row r="8" spans="1:16" s="133" customFormat="1" ht="11.25">
      <c r="A8" s="137" t="s">
        <v>218</v>
      </c>
      <c r="B8" s="138"/>
      <c r="C8" s="138"/>
      <c r="D8" s="138"/>
      <c r="E8" s="138"/>
      <c r="F8" s="138"/>
      <c r="G8" s="138"/>
      <c r="H8" s="138" t="s">
        <v>215</v>
      </c>
      <c r="I8" s="138" t="s">
        <v>214</v>
      </c>
      <c r="J8" s="138"/>
      <c r="K8" s="138"/>
      <c r="L8" s="138"/>
      <c r="M8" s="138"/>
      <c r="N8" s="138"/>
      <c r="O8" s="138" t="s">
        <v>214</v>
      </c>
      <c r="P8" s="138"/>
    </row>
    <row r="9" spans="1:16" s="133" customFormat="1" ht="11.25">
      <c r="A9" s="137" t="s">
        <v>219</v>
      </c>
      <c r="B9" s="138"/>
      <c r="C9" s="138"/>
      <c r="D9" s="138"/>
      <c r="E9" s="138"/>
      <c r="F9" s="138"/>
      <c r="G9" s="138"/>
      <c r="H9" s="138" t="s">
        <v>215</v>
      </c>
      <c r="I9" s="138" t="s">
        <v>214</v>
      </c>
      <c r="J9" s="138"/>
      <c r="K9" s="138"/>
      <c r="L9" s="138"/>
      <c r="M9" s="138"/>
      <c r="N9" s="138"/>
      <c r="O9" s="138" t="s">
        <v>214</v>
      </c>
      <c r="P9" s="138"/>
    </row>
    <row r="10" spans="1:16" s="133" customFormat="1" ht="11.25">
      <c r="A10" s="137" t="s">
        <v>220</v>
      </c>
      <c r="B10" s="138"/>
      <c r="C10" s="138"/>
      <c r="D10" s="138"/>
      <c r="E10" s="138"/>
      <c r="F10" s="138"/>
      <c r="G10" s="138"/>
      <c r="H10" s="138" t="s">
        <v>215</v>
      </c>
      <c r="I10" s="138" t="s">
        <v>214</v>
      </c>
      <c r="J10" s="138"/>
      <c r="K10" s="138"/>
      <c r="L10" s="138"/>
      <c r="M10" s="138"/>
      <c r="N10" s="138"/>
      <c r="O10" s="138" t="s">
        <v>214</v>
      </c>
      <c r="P10" s="138"/>
    </row>
    <row r="11" spans="1:16" s="133" customFormat="1" ht="11.25">
      <c r="A11" s="137" t="s">
        <v>221</v>
      </c>
      <c r="B11" s="138"/>
      <c r="C11" s="138" t="s">
        <v>215</v>
      </c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</row>
    <row r="12" spans="1:16" s="133" customFormat="1" ht="11.25">
      <c r="A12" s="137" t="s">
        <v>222</v>
      </c>
      <c r="B12" s="138"/>
      <c r="C12" s="138"/>
      <c r="D12" s="138"/>
      <c r="E12" s="138"/>
      <c r="F12" s="138"/>
      <c r="G12" s="138"/>
      <c r="H12" s="138" t="s">
        <v>214</v>
      </c>
      <c r="I12" s="138" t="s">
        <v>215</v>
      </c>
      <c r="J12" s="138"/>
      <c r="K12" s="138"/>
      <c r="L12" s="138"/>
      <c r="M12" s="138"/>
      <c r="N12" s="138"/>
      <c r="O12" s="138"/>
      <c r="P12" s="138"/>
    </row>
    <row r="13" spans="1:16" s="133" customFormat="1" ht="11.25">
      <c r="A13" s="137" t="s">
        <v>223</v>
      </c>
      <c r="B13" s="138"/>
      <c r="C13" s="138" t="s">
        <v>214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 t="s">
        <v>215</v>
      </c>
      <c r="O13" s="138"/>
      <c r="P13" s="138"/>
    </row>
    <row r="14" spans="1:16" s="133" customFormat="1" ht="11.25">
      <c r="A14" s="137" t="s">
        <v>224</v>
      </c>
      <c r="B14" s="138"/>
      <c r="C14" s="138"/>
      <c r="D14" s="138"/>
      <c r="E14" s="138"/>
      <c r="F14" s="138"/>
      <c r="G14" s="138"/>
      <c r="H14" s="138" t="s">
        <v>214</v>
      </c>
      <c r="I14" s="138" t="s">
        <v>215</v>
      </c>
      <c r="J14" s="138"/>
      <c r="K14" s="138"/>
      <c r="L14" s="138"/>
      <c r="M14" s="138"/>
      <c r="N14" s="138"/>
      <c r="O14" s="138"/>
      <c r="P14" s="138"/>
    </row>
    <row r="15" spans="1:16" s="133" customFormat="1" ht="11.25">
      <c r="A15" s="137" t="s">
        <v>225</v>
      </c>
      <c r="B15" s="138"/>
      <c r="C15" s="138"/>
      <c r="D15" s="138"/>
      <c r="E15" s="138"/>
      <c r="F15" s="138"/>
      <c r="G15" s="138"/>
      <c r="H15" s="138" t="s">
        <v>215</v>
      </c>
      <c r="I15" s="138" t="s">
        <v>214</v>
      </c>
      <c r="J15" s="138"/>
      <c r="K15" s="138"/>
      <c r="L15" s="138"/>
      <c r="M15" s="138"/>
      <c r="N15" s="138"/>
      <c r="O15" s="138"/>
      <c r="P15" s="138"/>
    </row>
    <row r="16" spans="1:16" s="133" customFormat="1" ht="11.25">
      <c r="A16" s="137" t="s">
        <v>226</v>
      </c>
      <c r="B16" s="138"/>
      <c r="C16" s="138"/>
      <c r="D16" s="138"/>
      <c r="E16" s="138"/>
      <c r="F16" s="138"/>
      <c r="G16" s="138"/>
      <c r="H16" s="138" t="s">
        <v>215</v>
      </c>
      <c r="I16" s="138" t="s">
        <v>214</v>
      </c>
      <c r="J16" s="138"/>
      <c r="K16" s="138"/>
      <c r="L16" s="138"/>
      <c r="M16" s="138"/>
      <c r="N16" s="138"/>
      <c r="O16" s="138"/>
      <c r="P16" s="138"/>
    </row>
    <row r="17" spans="1:16" s="133" customFormat="1" ht="11.25">
      <c r="A17" s="137" t="s">
        <v>227</v>
      </c>
      <c r="B17" s="138"/>
      <c r="C17" s="138"/>
      <c r="D17" s="138"/>
      <c r="E17" s="138"/>
      <c r="F17" s="138"/>
      <c r="G17" s="138"/>
      <c r="H17" s="138" t="s">
        <v>215</v>
      </c>
      <c r="I17" s="138" t="s">
        <v>214</v>
      </c>
      <c r="J17" s="138"/>
      <c r="K17" s="138"/>
      <c r="L17" s="138"/>
      <c r="M17" s="138"/>
      <c r="N17" s="138"/>
      <c r="O17" s="138" t="s">
        <v>214</v>
      </c>
      <c r="P17" s="138"/>
    </row>
    <row r="18" spans="1:16" s="133" customFormat="1" ht="11.25">
      <c r="A18" s="137" t="s">
        <v>228</v>
      </c>
      <c r="B18" s="138"/>
      <c r="C18" s="138"/>
      <c r="D18" s="138"/>
      <c r="E18" s="138"/>
      <c r="F18" s="138"/>
      <c r="G18" s="138"/>
      <c r="H18" s="138"/>
      <c r="I18" s="138"/>
      <c r="J18" s="138" t="s">
        <v>215</v>
      </c>
      <c r="K18" s="138"/>
      <c r="L18" s="138"/>
      <c r="M18" s="138"/>
      <c r="N18" s="138"/>
      <c r="O18" s="138" t="s">
        <v>214</v>
      </c>
      <c r="P18" s="138" t="s">
        <v>214</v>
      </c>
    </row>
    <row r="19" spans="1:16" s="133" customFormat="1" ht="11.25">
      <c r="A19" s="137" t="s">
        <v>229</v>
      </c>
      <c r="B19" s="138"/>
      <c r="C19" s="138"/>
      <c r="D19" s="138"/>
      <c r="E19" s="138"/>
      <c r="F19" s="138"/>
      <c r="G19" s="138"/>
      <c r="H19" s="138"/>
      <c r="I19" s="138"/>
      <c r="J19" s="138" t="s">
        <v>214</v>
      </c>
      <c r="K19" s="138" t="s">
        <v>215</v>
      </c>
      <c r="L19" s="138"/>
      <c r="M19" s="138"/>
      <c r="N19" s="138" t="s">
        <v>214</v>
      </c>
      <c r="O19" s="138" t="s">
        <v>214</v>
      </c>
      <c r="P19" s="138" t="s">
        <v>214</v>
      </c>
    </row>
    <row r="20" spans="1:16" s="133" customFormat="1" ht="11.25">
      <c r="A20" s="137" t="s">
        <v>230</v>
      </c>
      <c r="B20" s="138"/>
      <c r="C20" s="138"/>
      <c r="D20" s="138"/>
      <c r="E20" s="138"/>
      <c r="F20" s="138"/>
      <c r="G20" s="138"/>
      <c r="H20" s="138"/>
      <c r="I20" s="138"/>
      <c r="J20" s="138" t="s">
        <v>214</v>
      </c>
      <c r="K20" s="138" t="s">
        <v>215</v>
      </c>
      <c r="L20" s="138"/>
      <c r="M20" s="138"/>
      <c r="N20" s="138" t="s">
        <v>214</v>
      </c>
      <c r="O20" s="138" t="s">
        <v>214</v>
      </c>
      <c r="P20" s="138"/>
    </row>
    <row r="21" spans="1:16" s="133" customFormat="1" ht="11.25">
      <c r="A21" s="137" t="s">
        <v>231</v>
      </c>
      <c r="B21" s="138"/>
      <c r="C21" s="138"/>
      <c r="D21" s="138"/>
      <c r="E21" s="138"/>
      <c r="F21" s="138"/>
      <c r="G21" s="138"/>
      <c r="H21" s="138"/>
      <c r="I21" s="138"/>
      <c r="J21" s="138" t="s">
        <v>214</v>
      </c>
      <c r="K21" s="138" t="s">
        <v>214</v>
      </c>
      <c r="L21" s="138"/>
      <c r="M21" s="138"/>
      <c r="N21" s="138" t="s">
        <v>215</v>
      </c>
      <c r="O21" s="138" t="s">
        <v>214</v>
      </c>
      <c r="P21" s="138"/>
    </row>
    <row r="22" spans="1:16" s="133" customFormat="1" ht="11.25">
      <c r="A22" s="137" t="s">
        <v>232</v>
      </c>
      <c r="B22" s="138"/>
      <c r="C22" s="138"/>
      <c r="D22" s="138"/>
      <c r="E22" s="138"/>
      <c r="F22" s="138"/>
      <c r="G22" s="138"/>
      <c r="H22" s="138"/>
      <c r="I22" s="138"/>
      <c r="J22" s="138" t="s">
        <v>214</v>
      </c>
      <c r="K22" s="138"/>
      <c r="L22" s="138"/>
      <c r="M22" s="138"/>
      <c r="N22" s="138" t="s">
        <v>215</v>
      </c>
      <c r="O22" s="138" t="s">
        <v>214</v>
      </c>
      <c r="P22" s="138"/>
    </row>
    <row r="23" spans="1:16" s="133" customFormat="1" ht="11.25">
      <c r="A23" s="137" t="s">
        <v>233</v>
      </c>
      <c r="B23" s="138"/>
      <c r="C23" s="138"/>
      <c r="D23" s="138"/>
      <c r="E23" s="138"/>
      <c r="F23" s="138"/>
      <c r="G23" s="138"/>
      <c r="H23" s="138"/>
      <c r="I23" s="138"/>
      <c r="J23" s="138" t="s">
        <v>214</v>
      </c>
      <c r="K23" s="138" t="s">
        <v>215</v>
      </c>
      <c r="L23" s="138"/>
      <c r="M23" s="138"/>
      <c r="N23" s="138" t="s">
        <v>214</v>
      </c>
      <c r="O23" s="138" t="s">
        <v>214</v>
      </c>
      <c r="P23" s="138"/>
    </row>
    <row r="24" spans="1:16" s="133" customFormat="1" ht="11.25">
      <c r="A24" s="137" t="s">
        <v>234</v>
      </c>
      <c r="B24" s="138"/>
      <c r="C24" s="138"/>
      <c r="D24" s="138"/>
      <c r="E24" s="138"/>
      <c r="F24" s="138"/>
      <c r="G24" s="138"/>
      <c r="H24" s="138"/>
      <c r="I24" s="138"/>
      <c r="J24" s="138" t="s">
        <v>215</v>
      </c>
      <c r="K24" s="138"/>
      <c r="L24" s="138"/>
      <c r="M24" s="138"/>
      <c r="N24" s="138" t="s">
        <v>214</v>
      </c>
      <c r="O24" s="138" t="s">
        <v>214</v>
      </c>
      <c r="P24" s="138"/>
    </row>
    <row r="25" spans="1:16" s="133" customFormat="1" ht="11.25">
      <c r="A25" s="137" t="s">
        <v>235</v>
      </c>
      <c r="B25" s="138"/>
      <c r="C25" s="138"/>
      <c r="D25" s="138"/>
      <c r="E25" s="138"/>
      <c r="F25" s="138"/>
      <c r="G25" s="138"/>
      <c r="H25" s="138"/>
      <c r="I25" s="138"/>
      <c r="J25" s="138" t="s">
        <v>214</v>
      </c>
      <c r="K25" s="138" t="s">
        <v>215</v>
      </c>
      <c r="L25" s="138"/>
      <c r="M25" s="138"/>
      <c r="N25" s="138" t="s">
        <v>214</v>
      </c>
      <c r="O25" s="138" t="s">
        <v>214</v>
      </c>
      <c r="P25" s="138"/>
    </row>
    <row r="26" spans="1:16" s="133" customFormat="1" ht="11.25">
      <c r="A26" s="137" t="s">
        <v>236</v>
      </c>
      <c r="B26" s="138"/>
      <c r="C26" s="138"/>
      <c r="D26" s="138"/>
      <c r="E26" s="138"/>
      <c r="F26" s="138"/>
      <c r="G26" s="138"/>
      <c r="H26" s="138"/>
      <c r="I26" s="138"/>
      <c r="J26" s="138" t="s">
        <v>214</v>
      </c>
      <c r="K26" s="138" t="s">
        <v>214</v>
      </c>
      <c r="L26" s="138"/>
      <c r="M26" s="138"/>
      <c r="N26" s="138" t="s">
        <v>215</v>
      </c>
      <c r="O26" s="138" t="s">
        <v>214</v>
      </c>
      <c r="P26" s="138" t="s">
        <v>214</v>
      </c>
    </row>
    <row r="27" spans="1:16" s="133" customFormat="1" ht="11.25">
      <c r="A27" s="137" t="s">
        <v>237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 t="s">
        <v>215</v>
      </c>
      <c r="O27" s="138"/>
      <c r="P27" s="138"/>
    </row>
    <row r="28" spans="1:16" s="133" customFormat="1" ht="11.25">
      <c r="A28" s="137" t="s">
        <v>238</v>
      </c>
      <c r="B28" s="138"/>
      <c r="C28" s="138"/>
      <c r="D28" s="138"/>
      <c r="E28" s="138"/>
      <c r="F28" s="138"/>
      <c r="G28" s="138"/>
      <c r="H28" s="138"/>
      <c r="I28" s="138"/>
      <c r="J28" s="138" t="s">
        <v>214</v>
      </c>
      <c r="K28" s="138"/>
      <c r="L28" s="138"/>
      <c r="M28" s="138"/>
      <c r="N28" s="138" t="s">
        <v>215</v>
      </c>
      <c r="O28" s="138" t="s">
        <v>214</v>
      </c>
      <c r="P28" s="138"/>
    </row>
    <row r="29" spans="1:16" s="133" customFormat="1" ht="11.25">
      <c r="A29" s="137" t="s">
        <v>239</v>
      </c>
      <c r="B29" s="138"/>
      <c r="C29" s="138"/>
      <c r="D29" s="138"/>
      <c r="E29" s="138"/>
      <c r="F29" s="138"/>
      <c r="G29" s="138"/>
      <c r="H29" s="138"/>
      <c r="I29" s="138"/>
      <c r="J29" s="138" t="s">
        <v>214</v>
      </c>
      <c r="K29" s="138"/>
      <c r="L29" s="138"/>
      <c r="M29" s="138"/>
      <c r="N29" s="138"/>
      <c r="O29" s="138" t="s">
        <v>215</v>
      </c>
      <c r="P29" s="138"/>
    </row>
    <row r="30" spans="1:16" s="133" customFormat="1" ht="11.25">
      <c r="A30" s="137" t="s">
        <v>240</v>
      </c>
      <c r="B30" s="138"/>
      <c r="C30" s="138"/>
      <c r="D30" s="138"/>
      <c r="E30" s="138"/>
      <c r="F30" s="138"/>
      <c r="G30" s="138"/>
      <c r="H30" s="138"/>
      <c r="I30" s="138"/>
      <c r="J30" s="138" t="s">
        <v>215</v>
      </c>
      <c r="K30" s="138"/>
      <c r="L30" s="138"/>
      <c r="M30" s="138"/>
      <c r="N30" s="138"/>
      <c r="O30" s="138" t="s">
        <v>214</v>
      </c>
      <c r="P30" s="138"/>
    </row>
    <row r="31" spans="1:16" s="133" customFormat="1" ht="11.25">
      <c r="A31" s="137" t="s">
        <v>241</v>
      </c>
      <c r="B31" s="138"/>
      <c r="C31" s="138"/>
      <c r="D31" s="138"/>
      <c r="E31" s="138"/>
      <c r="F31" s="138"/>
      <c r="G31" s="138"/>
      <c r="H31" s="138"/>
      <c r="I31" s="138"/>
      <c r="J31" s="138" t="s">
        <v>214</v>
      </c>
      <c r="K31" s="138" t="s">
        <v>215</v>
      </c>
      <c r="L31" s="138"/>
      <c r="M31" s="138"/>
      <c r="N31" s="138"/>
      <c r="O31" s="138" t="s">
        <v>214</v>
      </c>
      <c r="P31" s="138" t="s">
        <v>214</v>
      </c>
    </row>
    <row r="32" spans="1:16" s="133" customFormat="1" ht="11.25">
      <c r="A32" s="137" t="s">
        <v>242</v>
      </c>
      <c r="B32" s="138"/>
      <c r="C32" s="138"/>
      <c r="D32" s="138"/>
      <c r="E32" s="138"/>
      <c r="F32" s="138"/>
      <c r="G32" s="138"/>
      <c r="H32" s="138"/>
      <c r="I32" s="138"/>
      <c r="J32" s="138" t="s">
        <v>214</v>
      </c>
      <c r="K32" s="138" t="s">
        <v>215</v>
      </c>
      <c r="L32" s="138"/>
      <c r="M32" s="138"/>
      <c r="N32" s="138"/>
      <c r="O32" s="138"/>
      <c r="P32" s="138" t="s">
        <v>214</v>
      </c>
    </row>
    <row r="33" spans="1:16" s="133" customFormat="1" ht="11.25">
      <c r="A33" s="137" t="s">
        <v>243</v>
      </c>
      <c r="B33" s="138"/>
      <c r="C33" s="138"/>
      <c r="D33" s="138"/>
      <c r="E33" s="138"/>
      <c r="F33" s="138"/>
      <c r="G33" s="138"/>
      <c r="H33" s="138"/>
      <c r="I33" s="138"/>
      <c r="J33" s="138" t="s">
        <v>215</v>
      </c>
      <c r="K33" s="138"/>
      <c r="L33" s="138"/>
      <c r="M33" s="138"/>
      <c r="N33" s="138" t="s">
        <v>214</v>
      </c>
      <c r="O33" s="138" t="s">
        <v>214</v>
      </c>
      <c r="P33" s="138"/>
    </row>
    <row r="34" spans="1:16" s="133" customFormat="1" ht="11.25">
      <c r="A34" s="137" t="s">
        <v>244</v>
      </c>
      <c r="B34" s="138"/>
      <c r="C34" s="138"/>
      <c r="D34" s="138"/>
      <c r="E34" s="138"/>
      <c r="F34" s="138"/>
      <c r="G34" s="138"/>
      <c r="H34" s="138" t="s">
        <v>214</v>
      </c>
      <c r="I34" s="138" t="s">
        <v>214</v>
      </c>
      <c r="J34" s="138" t="s">
        <v>215</v>
      </c>
      <c r="K34" s="138"/>
      <c r="L34" s="138"/>
      <c r="M34" s="138"/>
      <c r="N34" s="138" t="s">
        <v>214</v>
      </c>
      <c r="O34" s="138" t="s">
        <v>214</v>
      </c>
      <c r="P34" s="138" t="s">
        <v>214</v>
      </c>
    </row>
    <row r="35" spans="1:16" s="133" customFormat="1" ht="11.25">
      <c r="A35" s="137" t="s">
        <v>245</v>
      </c>
      <c r="B35" s="138"/>
      <c r="C35" s="138"/>
      <c r="D35" s="138"/>
      <c r="E35" s="138"/>
      <c r="F35" s="138"/>
      <c r="G35" s="138"/>
      <c r="H35" s="138" t="s">
        <v>214</v>
      </c>
      <c r="I35" s="138"/>
      <c r="J35" s="138" t="s">
        <v>215</v>
      </c>
      <c r="K35" s="138"/>
      <c r="L35" s="138"/>
      <c r="M35" s="138"/>
      <c r="N35" s="138" t="s">
        <v>214</v>
      </c>
      <c r="O35" s="138" t="s">
        <v>214</v>
      </c>
      <c r="P35" s="138" t="s">
        <v>214</v>
      </c>
    </row>
    <row r="36" spans="1:16" s="133" customFormat="1" ht="11.25">
      <c r="A36" s="137" t="s">
        <v>246</v>
      </c>
      <c r="B36" s="138"/>
      <c r="C36" s="138"/>
      <c r="D36" s="138"/>
      <c r="E36" s="138"/>
      <c r="F36" s="138"/>
      <c r="G36" s="138"/>
      <c r="H36" s="138"/>
      <c r="I36" s="138"/>
      <c r="J36" s="138" t="s">
        <v>215</v>
      </c>
      <c r="K36" s="138" t="s">
        <v>214</v>
      </c>
      <c r="L36" s="138"/>
      <c r="M36" s="138"/>
      <c r="N36" s="138"/>
      <c r="O36" s="138" t="s">
        <v>214</v>
      </c>
      <c r="P36" s="138"/>
    </row>
    <row r="37" spans="1:16" s="133" customFormat="1" ht="11.25">
      <c r="A37" s="137" t="s">
        <v>247</v>
      </c>
      <c r="B37" s="138"/>
      <c r="C37" s="138"/>
      <c r="D37" s="138"/>
      <c r="E37" s="138"/>
      <c r="F37" s="138"/>
      <c r="G37" s="138"/>
      <c r="H37" s="138"/>
      <c r="I37" s="138"/>
      <c r="J37" s="138" t="s">
        <v>215</v>
      </c>
      <c r="K37" s="138"/>
      <c r="L37" s="138"/>
      <c r="M37" s="138"/>
      <c r="N37" s="138"/>
      <c r="O37" s="138" t="s">
        <v>214</v>
      </c>
      <c r="P37" s="138"/>
    </row>
    <row r="38" spans="1:16" s="133" customFormat="1" ht="11.25">
      <c r="A38" s="137" t="s">
        <v>248</v>
      </c>
      <c r="B38" s="138"/>
      <c r="C38" s="138"/>
      <c r="D38" s="138"/>
      <c r="E38" s="138"/>
      <c r="F38" s="138"/>
      <c r="G38" s="138"/>
      <c r="H38" s="138"/>
      <c r="I38" s="138"/>
      <c r="J38" s="138" t="s">
        <v>215</v>
      </c>
      <c r="K38" s="138"/>
      <c r="L38" s="138"/>
      <c r="M38" s="138"/>
      <c r="N38" s="138"/>
      <c r="O38" s="138"/>
      <c r="P38" s="138"/>
    </row>
    <row r="39" spans="1:16" s="133" customFormat="1" ht="11.25">
      <c r="A39" s="137" t="s">
        <v>249</v>
      </c>
      <c r="B39" s="138"/>
      <c r="C39" s="138"/>
      <c r="D39" s="138"/>
      <c r="E39" s="138"/>
      <c r="F39" s="138"/>
      <c r="G39" s="138"/>
      <c r="H39" s="138"/>
      <c r="I39" s="138"/>
      <c r="J39" s="138" t="s">
        <v>215</v>
      </c>
      <c r="K39" s="138"/>
      <c r="L39" s="138"/>
      <c r="M39" s="138"/>
      <c r="N39" s="138"/>
      <c r="O39" s="138"/>
      <c r="P39" s="138"/>
    </row>
    <row r="40" spans="1:16" s="133" customFormat="1" ht="11.25">
      <c r="A40" s="137" t="s">
        <v>250</v>
      </c>
      <c r="B40" s="138"/>
      <c r="C40" s="138"/>
      <c r="D40" s="138"/>
      <c r="E40" s="138"/>
      <c r="F40" s="138"/>
      <c r="G40" s="138"/>
      <c r="H40" s="138"/>
      <c r="I40" s="138"/>
      <c r="J40" s="138" t="s">
        <v>215</v>
      </c>
      <c r="K40" s="138"/>
      <c r="L40" s="138"/>
      <c r="M40" s="138"/>
      <c r="N40" s="138"/>
      <c r="O40" s="138"/>
      <c r="P40" s="138"/>
    </row>
    <row r="41" spans="1:16" s="133" customFormat="1" ht="11.25">
      <c r="A41" s="137" t="s">
        <v>251</v>
      </c>
      <c r="B41" s="138"/>
      <c r="C41" s="138"/>
      <c r="D41" s="138"/>
      <c r="E41" s="138"/>
      <c r="F41" s="138"/>
      <c r="G41" s="138"/>
      <c r="H41" s="138"/>
      <c r="I41" s="138"/>
      <c r="J41" s="138" t="s">
        <v>215</v>
      </c>
      <c r="K41" s="138"/>
      <c r="L41" s="138"/>
      <c r="M41" s="138"/>
      <c r="N41" s="138"/>
      <c r="O41" s="138"/>
      <c r="P41" s="138"/>
    </row>
    <row r="42" spans="1:16" s="133" customFormat="1" ht="11.25">
      <c r="A42" s="137" t="s">
        <v>252</v>
      </c>
      <c r="B42" s="138"/>
      <c r="C42" s="138"/>
      <c r="D42" s="138"/>
      <c r="E42" s="138"/>
      <c r="F42" s="138"/>
      <c r="G42" s="138"/>
      <c r="H42" s="138"/>
      <c r="I42" s="138"/>
      <c r="J42" s="138" t="s">
        <v>215</v>
      </c>
      <c r="K42" s="138"/>
      <c r="L42" s="138"/>
      <c r="M42" s="138"/>
      <c r="N42" s="138"/>
      <c r="O42" s="138" t="s">
        <v>214</v>
      </c>
      <c r="P42" s="138"/>
    </row>
    <row r="43" spans="1:16" s="133" customFormat="1" ht="11.25">
      <c r="A43" s="137" t="s">
        <v>253</v>
      </c>
      <c r="B43" s="138"/>
      <c r="C43" s="138"/>
      <c r="D43" s="138"/>
      <c r="E43" s="138"/>
      <c r="F43" s="138"/>
      <c r="G43" s="138"/>
      <c r="H43" s="138" t="s">
        <v>215</v>
      </c>
      <c r="I43" s="138"/>
      <c r="J43" s="138" t="s">
        <v>214</v>
      </c>
      <c r="K43" s="138"/>
      <c r="L43" s="138"/>
      <c r="M43" s="138"/>
      <c r="N43" s="138" t="s">
        <v>214</v>
      </c>
      <c r="O43" s="138" t="s">
        <v>214</v>
      </c>
      <c r="P43" s="138"/>
    </row>
    <row r="44" spans="1:16" s="133" customFormat="1" ht="11.25">
      <c r="A44" s="137" t="s">
        <v>254</v>
      </c>
      <c r="B44" s="138"/>
      <c r="C44" s="138"/>
      <c r="D44" s="138"/>
      <c r="E44" s="138"/>
      <c r="F44" s="138"/>
      <c r="G44" s="138"/>
      <c r="H44" s="138"/>
      <c r="I44" s="138"/>
      <c r="J44" s="138" t="s">
        <v>215</v>
      </c>
      <c r="K44" s="138"/>
      <c r="L44" s="138"/>
      <c r="M44" s="138"/>
      <c r="N44" s="138"/>
      <c r="O44" s="138"/>
      <c r="P44" s="138"/>
    </row>
    <row r="45" spans="1:16" s="133" customFormat="1" ht="11.25">
      <c r="A45" s="137" t="s">
        <v>255</v>
      </c>
      <c r="B45" s="138"/>
      <c r="C45" s="138"/>
      <c r="D45" s="138"/>
      <c r="E45" s="138"/>
      <c r="F45" s="138"/>
      <c r="G45" s="138"/>
      <c r="H45" s="138"/>
      <c r="I45" s="138"/>
      <c r="J45" s="138" t="s">
        <v>215</v>
      </c>
      <c r="K45" s="138"/>
      <c r="L45" s="138"/>
      <c r="M45" s="138"/>
      <c r="N45" s="138" t="s">
        <v>214</v>
      </c>
      <c r="O45" s="138"/>
      <c r="P45" s="138" t="s">
        <v>214</v>
      </c>
    </row>
    <row r="46" spans="1:16" s="133" customFormat="1" ht="11.25">
      <c r="A46" s="137" t="s">
        <v>256</v>
      </c>
      <c r="B46" s="138"/>
      <c r="C46" s="138"/>
      <c r="D46" s="138"/>
      <c r="E46" s="138"/>
      <c r="F46" s="138"/>
      <c r="G46" s="138"/>
      <c r="H46" s="138"/>
      <c r="I46" s="138"/>
      <c r="J46" s="138" t="s">
        <v>215</v>
      </c>
      <c r="K46" s="138"/>
      <c r="L46" s="138"/>
      <c r="M46" s="138"/>
      <c r="N46" s="138"/>
      <c r="O46" s="138"/>
      <c r="P46" s="138"/>
    </row>
    <row r="47" spans="1:16" s="133" customFormat="1" ht="11.25">
      <c r="A47" s="137" t="s">
        <v>257</v>
      </c>
      <c r="B47" s="138"/>
      <c r="C47" s="138"/>
      <c r="D47" s="138"/>
      <c r="E47" s="138"/>
      <c r="F47" s="138"/>
      <c r="G47" s="138"/>
      <c r="H47" s="138"/>
      <c r="I47" s="138"/>
      <c r="J47" s="138" t="s">
        <v>215</v>
      </c>
      <c r="K47" s="138"/>
      <c r="L47" s="138"/>
      <c r="M47" s="138"/>
      <c r="N47" s="138"/>
      <c r="O47" s="138"/>
      <c r="P47" s="138"/>
    </row>
    <row r="48" spans="1:16" s="133" customFormat="1" ht="11.25">
      <c r="A48" s="137" t="s">
        <v>258</v>
      </c>
      <c r="B48" s="138"/>
      <c r="C48" s="138"/>
      <c r="D48" s="138"/>
      <c r="E48" s="138"/>
      <c r="F48" s="138"/>
      <c r="G48" s="138"/>
      <c r="H48" s="138"/>
      <c r="I48" s="138"/>
      <c r="J48" s="138" t="s">
        <v>214</v>
      </c>
      <c r="K48" s="138"/>
      <c r="L48" s="138"/>
      <c r="M48" s="138"/>
      <c r="N48" s="138" t="s">
        <v>214</v>
      </c>
      <c r="O48" s="138" t="s">
        <v>214</v>
      </c>
      <c r="P48" s="138" t="s">
        <v>215</v>
      </c>
    </row>
    <row r="49" spans="1:16" s="133" customFormat="1" ht="11.25">
      <c r="A49" s="137" t="s">
        <v>259</v>
      </c>
      <c r="B49" s="138" t="s">
        <v>215</v>
      </c>
      <c r="C49" s="138" t="s">
        <v>214</v>
      </c>
      <c r="D49" s="138" t="s">
        <v>214</v>
      </c>
      <c r="E49" s="138" t="s">
        <v>214</v>
      </c>
      <c r="F49" s="138" t="s">
        <v>214</v>
      </c>
      <c r="G49" s="138" t="s">
        <v>214</v>
      </c>
      <c r="H49" s="138" t="s">
        <v>214</v>
      </c>
      <c r="I49" s="138"/>
      <c r="J49" s="138" t="s">
        <v>214</v>
      </c>
      <c r="K49" s="138" t="s">
        <v>214</v>
      </c>
      <c r="L49" s="138" t="s">
        <v>214</v>
      </c>
      <c r="M49" s="138" t="s">
        <v>214</v>
      </c>
      <c r="N49" s="138" t="s">
        <v>214</v>
      </c>
      <c r="O49" s="138" t="s">
        <v>214</v>
      </c>
      <c r="P49" s="138" t="s">
        <v>214</v>
      </c>
    </row>
    <row r="50" spans="1:16" s="133" customFormat="1" ht="11.25">
      <c r="A50" s="137" t="s">
        <v>260</v>
      </c>
      <c r="B50" s="138"/>
      <c r="C50" s="138"/>
      <c r="D50" s="138"/>
      <c r="E50" s="138" t="s">
        <v>214</v>
      </c>
      <c r="F50" s="138" t="s">
        <v>215</v>
      </c>
      <c r="G50" s="138"/>
      <c r="H50" s="138"/>
      <c r="I50" s="138"/>
      <c r="J50" s="138" t="s">
        <v>214</v>
      </c>
      <c r="K50" s="138"/>
      <c r="L50" s="138"/>
      <c r="M50" s="138"/>
      <c r="N50" s="138"/>
      <c r="O50" s="138"/>
      <c r="P50" s="138"/>
    </row>
    <row r="51" spans="1:16" s="133" customFormat="1" ht="11.25">
      <c r="A51" s="137" t="s">
        <v>261</v>
      </c>
      <c r="B51" s="138"/>
      <c r="C51" s="138"/>
      <c r="D51" s="138"/>
      <c r="E51" s="138" t="s">
        <v>215</v>
      </c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</row>
    <row r="52" spans="1:16" s="133" customFormat="1" ht="11.25">
      <c r="A52" s="137" t="s">
        <v>262</v>
      </c>
      <c r="B52" s="138"/>
      <c r="C52" s="138"/>
      <c r="D52" s="138"/>
      <c r="E52" s="138"/>
      <c r="F52" s="138"/>
      <c r="G52" s="138" t="s">
        <v>215</v>
      </c>
      <c r="H52" s="138"/>
      <c r="I52" s="138"/>
      <c r="J52" s="138"/>
      <c r="K52" s="138"/>
      <c r="L52" s="138"/>
      <c r="M52" s="138"/>
      <c r="N52" s="138"/>
      <c r="O52" s="138"/>
      <c r="P52" s="138"/>
    </row>
    <row r="53" spans="1:16" s="133" customFormat="1" ht="11.25">
      <c r="A53" s="137" t="s">
        <v>263</v>
      </c>
      <c r="B53" s="138" t="s">
        <v>214</v>
      </c>
      <c r="C53" s="138"/>
      <c r="D53" s="138" t="s">
        <v>214</v>
      </c>
      <c r="E53" s="138"/>
      <c r="F53" s="138" t="s">
        <v>214</v>
      </c>
      <c r="G53" s="138" t="s">
        <v>214</v>
      </c>
      <c r="H53" s="138"/>
      <c r="I53" s="138"/>
      <c r="J53" s="138" t="s">
        <v>215</v>
      </c>
      <c r="K53" s="138"/>
      <c r="L53" s="138"/>
      <c r="M53" s="138"/>
      <c r="N53" s="138"/>
      <c r="O53" s="138"/>
      <c r="P53" s="138"/>
    </row>
    <row r="54" spans="1:16" s="133" customFormat="1" ht="11.25">
      <c r="A54" s="137" t="s">
        <v>264</v>
      </c>
      <c r="B54" s="138"/>
      <c r="C54" s="138"/>
      <c r="D54" s="138"/>
      <c r="E54" s="138"/>
      <c r="F54" s="138"/>
      <c r="G54" s="138"/>
      <c r="H54" s="138"/>
      <c r="I54" s="138"/>
      <c r="J54" s="138" t="s">
        <v>214</v>
      </c>
      <c r="K54" s="138" t="s">
        <v>215</v>
      </c>
      <c r="L54" s="138"/>
      <c r="M54" s="138"/>
      <c r="N54" s="138"/>
      <c r="O54" s="138"/>
      <c r="P54" s="138"/>
    </row>
    <row r="55" spans="1:16" s="133" customFormat="1" ht="11.25">
      <c r="A55" s="137" t="s">
        <v>265</v>
      </c>
      <c r="B55" s="138"/>
      <c r="C55" s="138" t="s">
        <v>214</v>
      </c>
      <c r="D55" s="138" t="s">
        <v>214</v>
      </c>
      <c r="E55" s="138"/>
      <c r="F55" s="138"/>
      <c r="G55" s="138"/>
      <c r="H55" s="138" t="s">
        <v>214</v>
      </c>
      <c r="I55" s="138"/>
      <c r="J55" s="138" t="s">
        <v>214</v>
      </c>
      <c r="K55" s="138" t="s">
        <v>215</v>
      </c>
      <c r="L55" s="138"/>
      <c r="M55" s="138"/>
      <c r="N55" s="138"/>
      <c r="O55" s="138"/>
      <c r="P55" s="138"/>
    </row>
    <row r="56" spans="1:16" s="133" customFormat="1" ht="11.25">
      <c r="A56" s="137" t="s">
        <v>266</v>
      </c>
      <c r="B56" s="138"/>
      <c r="C56" s="138" t="s">
        <v>214</v>
      </c>
      <c r="D56" s="138" t="s">
        <v>214</v>
      </c>
      <c r="E56" s="138"/>
      <c r="F56" s="138"/>
      <c r="G56" s="138" t="s">
        <v>214</v>
      </c>
      <c r="H56" s="138" t="s">
        <v>214</v>
      </c>
      <c r="I56" s="138"/>
      <c r="J56" s="138" t="s">
        <v>214</v>
      </c>
      <c r="K56" s="138" t="s">
        <v>215</v>
      </c>
      <c r="L56" s="138"/>
      <c r="M56" s="138"/>
      <c r="N56" s="138"/>
      <c r="O56" s="138"/>
      <c r="P56" s="138"/>
    </row>
    <row r="57" spans="1:16" s="133" customFormat="1" ht="11.25">
      <c r="A57" s="137" t="s">
        <v>267</v>
      </c>
      <c r="B57" s="138"/>
      <c r="C57" s="138"/>
      <c r="D57" s="138" t="s">
        <v>214</v>
      </c>
      <c r="E57" s="138"/>
      <c r="F57" s="138"/>
      <c r="G57" s="138" t="s">
        <v>215</v>
      </c>
      <c r="H57" s="138"/>
      <c r="I57" s="138"/>
      <c r="J57" s="138"/>
      <c r="K57" s="138" t="s">
        <v>214</v>
      </c>
      <c r="L57" s="138"/>
      <c r="M57" s="138"/>
      <c r="N57" s="138"/>
      <c r="O57" s="138"/>
      <c r="P57" s="138"/>
    </row>
    <row r="58" spans="1:16" s="133" customFormat="1" ht="11.25">
      <c r="A58" s="137" t="s">
        <v>268</v>
      </c>
      <c r="B58" s="138"/>
      <c r="C58" s="138"/>
      <c r="D58" s="138" t="s">
        <v>215</v>
      </c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</row>
    <row r="59" spans="1:16" s="133" customFormat="1" ht="11.25">
      <c r="A59" s="137" t="s">
        <v>269</v>
      </c>
      <c r="B59" s="138"/>
      <c r="C59" s="138"/>
      <c r="D59" s="138"/>
      <c r="E59" s="138"/>
      <c r="F59" s="138"/>
      <c r="G59" s="138"/>
      <c r="H59" s="138"/>
      <c r="I59" s="138"/>
      <c r="J59" s="138" t="s">
        <v>214</v>
      </c>
      <c r="K59" s="138"/>
      <c r="L59" s="138"/>
      <c r="M59" s="138"/>
      <c r="N59" s="138" t="s">
        <v>215</v>
      </c>
      <c r="O59" s="138" t="s">
        <v>214</v>
      </c>
      <c r="P59" s="138"/>
    </row>
    <row r="60" spans="1:16" s="133" customFormat="1" ht="11.25">
      <c r="A60" s="137" t="s">
        <v>270</v>
      </c>
      <c r="B60" s="138"/>
      <c r="C60" s="138"/>
      <c r="D60" s="138"/>
      <c r="E60" s="138"/>
      <c r="F60" s="138"/>
      <c r="G60" s="138"/>
      <c r="H60" s="138"/>
      <c r="I60" s="138"/>
      <c r="J60" s="138" t="s">
        <v>214</v>
      </c>
      <c r="K60" s="138" t="s">
        <v>214</v>
      </c>
      <c r="L60" s="138"/>
      <c r="M60" s="138"/>
      <c r="N60" s="138" t="s">
        <v>215</v>
      </c>
      <c r="O60" s="138"/>
      <c r="P60" s="138"/>
    </row>
    <row r="61" spans="1:16" s="133" customFormat="1" ht="11.25">
      <c r="A61" s="137" t="s">
        <v>271</v>
      </c>
      <c r="B61" s="138"/>
      <c r="C61" s="138"/>
      <c r="D61" s="138"/>
      <c r="E61" s="138"/>
      <c r="F61" s="138"/>
      <c r="G61" s="138"/>
      <c r="H61" s="138"/>
      <c r="I61" s="138"/>
      <c r="J61" s="138" t="s">
        <v>214</v>
      </c>
      <c r="K61" s="138"/>
      <c r="L61" s="138"/>
      <c r="M61" s="138" t="s">
        <v>215</v>
      </c>
      <c r="N61" s="138"/>
      <c r="O61" s="138"/>
      <c r="P61" s="138"/>
    </row>
    <row r="62" spans="1:16" s="133" customFormat="1" ht="11.25">
      <c r="A62" s="137" t="s">
        <v>272</v>
      </c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</row>
    <row r="63" spans="1:16" s="133" customFormat="1" ht="11.25">
      <c r="A63" s="137" t="s">
        <v>273</v>
      </c>
      <c r="B63" s="138"/>
      <c r="C63" s="138"/>
      <c r="D63" s="138"/>
      <c r="E63" s="138"/>
      <c r="F63" s="138"/>
      <c r="G63" s="138"/>
      <c r="H63" s="138"/>
      <c r="I63" s="138"/>
      <c r="J63" s="138" t="s">
        <v>215</v>
      </c>
      <c r="K63" s="138" t="s">
        <v>214</v>
      </c>
      <c r="L63" s="138" t="s">
        <v>214</v>
      </c>
      <c r="M63" s="138"/>
      <c r="N63" s="138"/>
      <c r="O63" s="138" t="s">
        <v>214</v>
      </c>
      <c r="P63" s="138"/>
    </row>
    <row r="64" spans="1:16" s="133" customFormat="1" ht="11.25">
      <c r="A64" s="137" t="s">
        <v>274</v>
      </c>
      <c r="B64" s="138"/>
      <c r="C64" s="138"/>
      <c r="D64" s="138"/>
      <c r="E64" s="138"/>
      <c r="F64" s="138"/>
      <c r="G64" s="138"/>
      <c r="H64" s="138"/>
      <c r="I64" s="138"/>
      <c r="J64" s="138" t="s">
        <v>214</v>
      </c>
      <c r="K64" s="138"/>
      <c r="L64" s="138" t="s">
        <v>215</v>
      </c>
      <c r="M64" s="138"/>
      <c r="N64" s="138"/>
      <c r="O64" s="138"/>
      <c r="P64" s="138"/>
    </row>
    <row r="65" spans="1:16" s="133" customFormat="1" ht="11.25">
      <c r="A65" s="137" t="s">
        <v>275</v>
      </c>
      <c r="B65" s="138"/>
      <c r="C65" s="138"/>
      <c r="D65" s="138"/>
      <c r="E65" s="138"/>
      <c r="F65" s="138"/>
      <c r="G65" s="138"/>
      <c r="H65" s="138"/>
      <c r="I65" s="138"/>
      <c r="J65" s="138" t="s">
        <v>215</v>
      </c>
      <c r="K65" s="138"/>
      <c r="L65" s="138"/>
      <c r="M65" s="138"/>
      <c r="N65" s="138"/>
      <c r="O65" s="138"/>
      <c r="P65" s="138"/>
    </row>
    <row r="66" spans="1:16" s="133" customFormat="1" ht="11.25">
      <c r="A66" s="137" t="s">
        <v>276</v>
      </c>
      <c r="B66" s="138"/>
      <c r="C66" s="138"/>
      <c r="D66" s="138"/>
      <c r="E66" s="138"/>
      <c r="F66" s="138"/>
      <c r="G66" s="138"/>
      <c r="H66" s="138"/>
      <c r="I66" s="138"/>
      <c r="J66" s="138" t="s">
        <v>215</v>
      </c>
      <c r="K66" s="138"/>
      <c r="L66" s="138"/>
      <c r="M66" s="138"/>
      <c r="N66" s="138"/>
      <c r="O66" s="138"/>
      <c r="P66" s="138"/>
    </row>
    <row r="67" spans="1:16" s="133" customFormat="1" ht="11.25">
      <c r="A67" s="137" t="s">
        <v>277</v>
      </c>
      <c r="B67" s="138"/>
      <c r="C67" s="138"/>
      <c r="D67" s="138"/>
      <c r="E67" s="138"/>
      <c r="F67" s="138"/>
      <c r="G67" s="138"/>
      <c r="H67" s="138"/>
      <c r="I67" s="138"/>
      <c r="J67" s="138" t="s">
        <v>215</v>
      </c>
      <c r="K67" s="138"/>
      <c r="L67" s="138"/>
      <c r="M67" s="138"/>
      <c r="N67" s="138"/>
      <c r="O67" s="138"/>
      <c r="P67" s="138"/>
    </row>
    <row r="68" spans="1:16" s="133" customFormat="1" ht="11.25">
      <c r="A68" s="137" t="s">
        <v>278</v>
      </c>
      <c r="B68" s="138"/>
      <c r="C68" s="138"/>
      <c r="D68" s="138"/>
      <c r="E68" s="138"/>
      <c r="F68" s="138"/>
      <c r="G68" s="138"/>
      <c r="H68" s="138"/>
      <c r="I68" s="138"/>
      <c r="J68" s="138" t="s">
        <v>215</v>
      </c>
      <c r="K68" s="138"/>
      <c r="L68" s="138"/>
      <c r="M68" s="138"/>
      <c r="N68" s="138"/>
      <c r="O68" s="138"/>
      <c r="P68" s="138"/>
    </row>
    <row r="69" spans="1:16" s="133" customFormat="1" ht="11.25">
      <c r="A69" s="137" t="s">
        <v>279</v>
      </c>
      <c r="B69" s="138"/>
      <c r="C69" s="138"/>
      <c r="D69" s="138"/>
      <c r="E69" s="138"/>
      <c r="F69" s="138"/>
      <c r="G69" s="138"/>
      <c r="H69" s="138"/>
      <c r="I69" s="138"/>
      <c r="J69" s="138" t="s">
        <v>214</v>
      </c>
      <c r="K69" s="138"/>
      <c r="L69" s="138"/>
      <c r="M69" s="138"/>
      <c r="N69" s="138"/>
      <c r="O69" s="138" t="s">
        <v>214</v>
      </c>
      <c r="P69" s="138" t="s">
        <v>215</v>
      </c>
    </row>
    <row r="70" spans="1:16" s="133" customFormat="1" ht="11.25">
      <c r="A70" s="137" t="s">
        <v>280</v>
      </c>
      <c r="B70" s="138" t="s">
        <v>214</v>
      </c>
      <c r="C70" s="138" t="s">
        <v>214</v>
      </c>
      <c r="D70" s="138" t="s">
        <v>214</v>
      </c>
      <c r="E70" s="138"/>
      <c r="F70" s="138" t="s">
        <v>214</v>
      </c>
      <c r="G70" s="138"/>
      <c r="H70" s="138"/>
      <c r="I70" s="138"/>
      <c r="J70" s="138" t="s">
        <v>215</v>
      </c>
      <c r="K70" s="138"/>
      <c r="L70" s="138"/>
      <c r="M70" s="138"/>
      <c r="N70" s="138"/>
      <c r="O70" s="138" t="s">
        <v>214</v>
      </c>
      <c r="P70" s="138" t="s">
        <v>214</v>
      </c>
    </row>
    <row r="71" spans="2:16" s="133" customFormat="1" ht="11.25"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</row>
    <row r="72" spans="2:16" s="133" customFormat="1" ht="11.25">
      <c r="B72" s="133" t="s">
        <v>281</v>
      </c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</row>
    <row r="73" spans="2:16" s="133" customFormat="1" ht="11.25"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</row>
    <row r="74" spans="2:16" s="133" customFormat="1" ht="11.25"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</row>
    <row r="75" spans="2:16" s="133" customFormat="1" ht="11.25"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</row>
    <row r="76" spans="2:16" s="133" customFormat="1" ht="11.25"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</row>
    <row r="77" spans="2:16" s="133" customFormat="1" ht="11.25"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</row>
    <row r="78" spans="2:16" s="133" customFormat="1" ht="11.25"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</row>
    <row r="79" spans="2:16" s="133" customFormat="1" ht="11.25"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</row>
    <row r="80" spans="2:16" s="133" customFormat="1" ht="11.25"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</row>
    <row r="81" spans="2:16" s="133" customFormat="1" ht="11.25"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</row>
    <row r="82" spans="2:16" s="133" customFormat="1" ht="11.25"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</row>
    <row r="83" spans="2:16" s="133" customFormat="1" ht="11.25"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</row>
    <row r="84" spans="2:16" s="133" customFormat="1" ht="11.25"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</row>
    <row r="85" spans="2:16" s="133" customFormat="1" ht="11.25"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</row>
    <row r="86" spans="2:16" s="133" customFormat="1" ht="11.25"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</row>
    <row r="87" spans="2:16" s="133" customFormat="1" ht="11.25"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</row>
    <row r="88" spans="2:16" s="133" customFormat="1" ht="11.25"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</row>
    <row r="89" spans="2:16" s="133" customFormat="1" ht="11.25"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</row>
    <row r="90" spans="2:16" s="133" customFormat="1" ht="11.25"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</row>
    <row r="91" spans="2:16" s="133" customFormat="1" ht="11.25"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</row>
    <row r="92" spans="2:16" s="133" customFormat="1" ht="11.25"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</row>
    <row r="93" spans="2:16" s="133" customFormat="1" ht="11.25"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</row>
    <row r="94" spans="2:16" s="133" customFormat="1" ht="11.25"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</row>
    <row r="95" spans="2:16" s="133" customFormat="1" ht="11.25"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</row>
    <row r="96" spans="2:16" s="133" customFormat="1" ht="11.25"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</row>
    <row r="97" spans="2:16" s="133" customFormat="1" ht="11.25"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</row>
    <row r="98" spans="2:16" s="133" customFormat="1" ht="11.25"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</row>
    <row r="99" spans="2:16" s="133" customFormat="1" ht="11.25"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</row>
    <row r="100" spans="2:16" s="133" customFormat="1" ht="11.25"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</row>
    <row r="101" spans="2:16" s="133" customFormat="1" ht="11.25"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</row>
    <row r="102" spans="2:16" s="141" customFormat="1" ht="12.75"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</row>
    <row r="103" spans="2:16" s="141" customFormat="1" ht="12.75"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</row>
    <row r="104" spans="2:16" s="141" customFormat="1" ht="12.75"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</row>
    <row r="105" spans="2:16" s="141" customFormat="1" ht="12.75"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</row>
    <row r="106" spans="2:16" s="141" customFormat="1" ht="12.75"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</row>
    <row r="107" spans="2:16" s="141" customFormat="1" ht="12.75"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</row>
    <row r="108" spans="2:16" s="141" customFormat="1" ht="12.75"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</row>
    <row r="109" spans="2:16" s="141" customFormat="1" ht="12.75"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</row>
    <row r="110" spans="2:16" s="141" customFormat="1" ht="12.75"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</row>
    <row r="111" spans="2:16" s="141" customFormat="1" ht="12.75"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</row>
    <row r="112" spans="2:16" s="141" customFormat="1" ht="12.75"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</row>
    <row r="113" s="141" customFormat="1" ht="12.75"/>
    <row r="114" s="141" customFormat="1" ht="12.75"/>
    <row r="115" s="141" customFormat="1" ht="12.75"/>
    <row r="116" s="141" customFormat="1" ht="12.75"/>
    <row r="117" s="141" customFormat="1" ht="12.75"/>
    <row r="118" s="141" customFormat="1" ht="12.75"/>
    <row r="119" s="141" customFormat="1" ht="12.75"/>
    <row r="120" s="141" customFormat="1" ht="12.75"/>
    <row r="121" s="141" customFormat="1" ht="12.75"/>
    <row r="122" spans="1:16" ht="12.75">
      <c r="A122" s="141"/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</row>
    <row r="123" spans="1:16" ht="12.75">
      <c r="A123" s="141"/>
      <c r="B123" s="143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</row>
    <row r="124" spans="1:16" ht="12.75">
      <c r="A124" s="141"/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</row>
    <row r="125" spans="1:16" ht="12.75">
      <c r="A125" s="141"/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</row>
    <row r="126" spans="1:16" ht="12.75">
      <c r="A126" s="141"/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</row>
    <row r="127" spans="1:16" ht="12.75">
      <c r="A127" s="141"/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</row>
    <row r="128" spans="1:16" ht="12.75">
      <c r="A128" s="141"/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</row>
    <row r="129" spans="1:16" ht="12.75">
      <c r="A129" s="141"/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</row>
    <row r="130" spans="1:16" ht="12.75">
      <c r="A130" s="141"/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</row>
    <row r="131" spans="1:16" ht="12.75">
      <c r="A131" s="141"/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</row>
    <row r="132" spans="1:16" ht="12.75">
      <c r="A132" s="141"/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</row>
    <row r="133" spans="1:16" ht="12.75">
      <c r="A133" s="141"/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</row>
    <row r="134" spans="1:16" ht="12.75">
      <c r="A134" s="141"/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</row>
    <row r="135" spans="1:16" ht="12.75">
      <c r="A135" s="141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</row>
    <row r="136" spans="1:16" ht="12.75">
      <c r="A136" s="141"/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</row>
    <row r="137" spans="1:16" ht="12.75">
      <c r="A137" s="141"/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</row>
    <row r="138" spans="1:16" ht="12.75">
      <c r="A138" s="141"/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</row>
    <row r="139" spans="1:16" ht="12.75">
      <c r="A139" s="141"/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</row>
    <row r="140" spans="1:16" ht="12.75">
      <c r="A140" s="141"/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</row>
    <row r="141" spans="1:16" ht="12.75">
      <c r="A141" s="141"/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</row>
    <row r="142" spans="1:16" ht="12.75">
      <c r="A142" s="141"/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</row>
    <row r="143" spans="1:16" ht="12.75">
      <c r="A143" s="141"/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</row>
    <row r="144" spans="1:16" ht="12.75">
      <c r="A144" s="141"/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</row>
    <row r="145" spans="1:16" ht="12.75">
      <c r="A145" s="141"/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</row>
    <row r="146" spans="1:16" ht="12.75">
      <c r="A146" s="141"/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</row>
    <row r="147" spans="1:16" ht="12.75">
      <c r="A147" s="141"/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</row>
    <row r="148" spans="1:16" ht="12.75">
      <c r="A148" s="141"/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</row>
    <row r="149" spans="1:16" ht="12.75">
      <c r="A149" s="141"/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</row>
    <row r="150" spans="1:16" ht="12.75">
      <c r="A150" s="141"/>
      <c r="B150" s="143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</row>
    <row r="151" spans="1:16" ht="12.75">
      <c r="A151" s="141"/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</row>
    <row r="152" spans="1:16" ht="12.75">
      <c r="A152" s="141"/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</row>
    <row r="153" spans="1:16" ht="12.75">
      <c r="A153" s="141"/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</row>
    <row r="154" spans="1:16" ht="12.75">
      <c r="A154" s="141"/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</row>
    <row r="155" spans="1:16" ht="12.75">
      <c r="A155" s="141"/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</row>
    <row r="156" spans="1:16" ht="12.75">
      <c r="A156" s="141"/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</row>
    <row r="157" spans="1:16" ht="12.75">
      <c r="A157" s="141"/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</row>
    <row r="158" spans="1:16" ht="12.75">
      <c r="A158" s="141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</row>
    <row r="159" spans="1:16" ht="12.75">
      <c r="A159" s="141"/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</row>
    <row r="160" spans="1:16" ht="12.75">
      <c r="A160" s="141"/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</row>
    <row r="161" spans="1:16" ht="12.75">
      <c r="A161" s="141"/>
      <c r="B161" s="143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</row>
    <row r="162" spans="1:16" ht="12.75">
      <c r="A162" s="141"/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</row>
    <row r="163" spans="1:16" ht="12.75">
      <c r="A163" s="141"/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</row>
    <row r="164" spans="1:16" ht="12.75">
      <c r="A164" s="141"/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</row>
    <row r="165" spans="1:16" ht="12.75">
      <c r="A165" s="141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</row>
    <row r="166" spans="1:16" ht="12.75">
      <c r="A166" s="141"/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</row>
    <row r="167" spans="1:16" ht="12.75">
      <c r="A167" s="141"/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</row>
    <row r="168" spans="1:16" ht="12.75">
      <c r="A168" s="141"/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</row>
    <row r="169" spans="1:16" ht="12.75">
      <c r="A169" s="141"/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</row>
    <row r="170" spans="1:16" ht="12.75">
      <c r="A170" s="141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</row>
    <row r="171" spans="1:16" ht="12.75">
      <c r="A171" s="141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</row>
    <row r="172" spans="1:16" ht="12.75">
      <c r="A172" s="141"/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</row>
    <row r="173" spans="1:16" ht="12.75">
      <c r="A173" s="141"/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</row>
    <row r="174" spans="1:16" ht="12.75">
      <c r="A174" s="141"/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</row>
    <row r="175" spans="1:16" ht="12.75">
      <c r="A175" s="141"/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</row>
    <row r="176" spans="1:16" ht="12.75">
      <c r="A176" s="141"/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</row>
    <row r="177" spans="1:16" ht="12.75">
      <c r="A177" s="141"/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</row>
    <row r="178" spans="1:16" ht="12.75">
      <c r="A178" s="141"/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</row>
    <row r="179" spans="1:16" ht="12.75">
      <c r="A179" s="141"/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</row>
    <row r="180" spans="1:16" ht="12.75">
      <c r="A180" s="141"/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</row>
    <row r="181" spans="1:16" ht="12.75">
      <c r="A181" s="141"/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</row>
    <row r="182" spans="1:16" ht="12.75">
      <c r="A182" s="141"/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</row>
    <row r="183" spans="1:16" ht="12.75">
      <c r="A183" s="141"/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</row>
    <row r="184" spans="1:16" ht="12.75">
      <c r="A184" s="141"/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</row>
    <row r="185" spans="1:16" ht="12.75">
      <c r="A185" s="141"/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</row>
    <row r="186" spans="1:16" ht="12.75">
      <c r="A186" s="141"/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</row>
    <row r="187" spans="1:16" ht="12.75">
      <c r="A187" s="141"/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</row>
    <row r="188" spans="1:16" ht="12.75">
      <c r="A188" s="141"/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</row>
    <row r="189" spans="1:16" ht="12.75">
      <c r="A189" s="141"/>
      <c r="B189" s="143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</row>
    <row r="190" spans="1:16" ht="12.75">
      <c r="A190" s="141"/>
      <c r="B190" s="143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</row>
    <row r="191" spans="1:16" ht="12.75">
      <c r="A191" s="141"/>
      <c r="B191" s="143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</row>
    <row r="192" spans="1:16" ht="12.75">
      <c r="A192" s="141"/>
      <c r="B192" s="143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</row>
    <row r="193" spans="1:16" ht="12.75">
      <c r="A193" s="141"/>
      <c r="B193" s="143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</row>
    <row r="194" spans="1:16" ht="12.75">
      <c r="A194" s="141"/>
      <c r="B194" s="143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</row>
    <row r="195" spans="1:16" ht="12.75">
      <c r="A195" s="141"/>
      <c r="B195" s="143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</row>
    <row r="196" spans="1:16" ht="12.75">
      <c r="A196" s="141"/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</row>
    <row r="197" spans="1:16" ht="12.75">
      <c r="A197" s="141"/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</row>
    <row r="198" spans="1:16" ht="12.75">
      <c r="A198" s="141"/>
      <c r="B198" s="143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</row>
    <row r="199" spans="1:16" ht="12.75">
      <c r="A199" s="141"/>
      <c r="B199" s="143"/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</row>
    <row r="200" spans="1:16" ht="12.75">
      <c r="A200" s="141"/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</row>
    <row r="201" spans="1:16" ht="12.75">
      <c r="A201" s="141"/>
      <c r="B201" s="143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</row>
    <row r="202" spans="1:16" ht="12.75">
      <c r="A202" s="141"/>
      <c r="B202" s="143"/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</row>
    <row r="203" spans="1:16" ht="12.75">
      <c r="A203" s="141"/>
      <c r="B203" s="143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</row>
    <row r="204" spans="1:16" ht="12.75">
      <c r="A204" s="141"/>
      <c r="B204" s="143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</row>
    <row r="205" spans="1:16" ht="12.75">
      <c r="A205" s="141"/>
      <c r="B205" s="143"/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</row>
    <row r="206" spans="1:16" ht="12.75">
      <c r="A206" s="141"/>
      <c r="B206" s="143"/>
      <c r="C206" s="143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</row>
    <row r="207" spans="1:16" ht="12.75">
      <c r="A207" s="141"/>
      <c r="B207" s="143"/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</row>
    <row r="208" spans="1:16" ht="12.75">
      <c r="A208" s="141"/>
      <c r="B208" s="143"/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</row>
    <row r="209" spans="1:16" ht="12.75">
      <c r="A209" s="141"/>
      <c r="B209" s="143"/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</row>
    <row r="210" spans="1:16" ht="12.75">
      <c r="A210" s="141"/>
      <c r="B210" s="143"/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</row>
    <row r="211" spans="1:16" ht="12.75">
      <c r="A211" s="141"/>
      <c r="B211" s="143"/>
      <c r="C211" s="143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</row>
    <row r="212" spans="1:16" ht="12.75">
      <c r="A212" s="141"/>
      <c r="B212" s="143"/>
      <c r="C212" s="143"/>
      <c r="D212" s="143"/>
      <c r="E212" s="143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</row>
    <row r="213" spans="1:16" ht="12.75">
      <c r="A213" s="141"/>
      <c r="B213" s="143"/>
      <c r="C213" s="143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</row>
    <row r="214" spans="1:16" ht="12.75">
      <c r="A214" s="141"/>
      <c r="B214" s="143"/>
      <c r="C214" s="143"/>
      <c r="D214" s="143"/>
      <c r="E214" s="143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143"/>
    </row>
    <row r="215" spans="1:16" ht="12.75">
      <c r="A215" s="141"/>
      <c r="B215" s="143"/>
      <c r="C215" s="143"/>
      <c r="D215" s="143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43"/>
    </row>
    <row r="216" spans="1:16" ht="12.75">
      <c r="A216" s="141"/>
      <c r="B216" s="143"/>
      <c r="C216" s="143"/>
      <c r="D216" s="143"/>
      <c r="E216" s="143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</row>
    <row r="217" spans="1:16" ht="12.75">
      <c r="A217" s="141"/>
      <c r="B217" s="143"/>
      <c r="C217" s="143"/>
      <c r="D217" s="143"/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143"/>
    </row>
    <row r="218" spans="1:16" ht="12.75">
      <c r="A218" s="141"/>
      <c r="B218" s="143"/>
      <c r="C218" s="143"/>
      <c r="D218" s="143"/>
      <c r="E218" s="143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</row>
    <row r="219" spans="1:16" ht="12.75">
      <c r="A219" s="141"/>
      <c r="B219" s="143"/>
      <c r="C219" s="143"/>
      <c r="D219" s="143"/>
      <c r="E219" s="143"/>
      <c r="F219" s="143"/>
      <c r="G219" s="143"/>
      <c r="H219" s="143"/>
      <c r="I219" s="143"/>
      <c r="J219" s="143"/>
      <c r="K219" s="143"/>
      <c r="L219" s="143"/>
      <c r="M219" s="143"/>
      <c r="N219" s="143"/>
      <c r="O219" s="143"/>
      <c r="P219" s="143"/>
    </row>
    <row r="220" spans="1:16" ht="12.75">
      <c r="A220" s="141"/>
      <c r="B220" s="143"/>
      <c r="C220" s="143"/>
      <c r="D220" s="143"/>
      <c r="E220" s="143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</row>
    <row r="221" spans="1:16" ht="12.75">
      <c r="A221" s="141"/>
      <c r="B221" s="143"/>
      <c r="C221" s="143"/>
      <c r="D221" s="143"/>
      <c r="E221" s="143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  <c r="P221" s="143"/>
    </row>
    <row r="222" spans="1:16" ht="12.75">
      <c r="A222" s="141"/>
      <c r="B222" s="143"/>
      <c r="C222" s="143"/>
      <c r="D222" s="143"/>
      <c r="E222" s="143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</row>
    <row r="223" spans="1:16" ht="12.75">
      <c r="A223" s="141"/>
      <c r="B223" s="143"/>
      <c r="C223" s="143"/>
      <c r="D223" s="143"/>
      <c r="E223" s="143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P223" s="143"/>
    </row>
    <row r="224" spans="1:16" ht="12.75">
      <c r="A224" s="141"/>
      <c r="B224" s="143"/>
      <c r="C224" s="143"/>
      <c r="D224" s="143"/>
      <c r="E224" s="143"/>
      <c r="F224" s="143"/>
      <c r="G224" s="143"/>
      <c r="H224" s="143"/>
      <c r="I224" s="143"/>
      <c r="J224" s="143"/>
      <c r="K224" s="143"/>
      <c r="L224" s="143"/>
      <c r="M224" s="143"/>
      <c r="N224" s="143"/>
      <c r="O224" s="143"/>
      <c r="P224" s="143"/>
    </row>
    <row r="225" spans="1:16" ht="12.75">
      <c r="A225" s="141"/>
      <c r="B225" s="143"/>
      <c r="C225" s="143"/>
      <c r="D225" s="143"/>
      <c r="E225" s="143"/>
      <c r="F225" s="143"/>
      <c r="G225" s="143"/>
      <c r="H225" s="143"/>
      <c r="I225" s="143"/>
      <c r="J225" s="143"/>
      <c r="K225" s="143"/>
      <c r="L225" s="143"/>
      <c r="M225" s="143"/>
      <c r="N225" s="143"/>
      <c r="O225" s="143"/>
      <c r="P225" s="143"/>
    </row>
    <row r="226" spans="1:16" ht="12.75">
      <c r="A226" s="141"/>
      <c r="B226" s="143"/>
      <c r="C226" s="143"/>
      <c r="D226" s="143"/>
      <c r="E226" s="143"/>
      <c r="F226" s="143"/>
      <c r="G226" s="143"/>
      <c r="H226" s="143"/>
      <c r="I226" s="143"/>
      <c r="J226" s="143"/>
      <c r="K226" s="143"/>
      <c r="L226" s="143"/>
      <c r="M226" s="143"/>
      <c r="N226" s="143"/>
      <c r="O226" s="143"/>
      <c r="P226" s="143"/>
    </row>
    <row r="227" spans="1:16" ht="12.75">
      <c r="A227" s="141"/>
      <c r="B227" s="143"/>
      <c r="C227" s="143"/>
      <c r="D227" s="143"/>
      <c r="E227" s="143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  <c r="P227" s="143"/>
    </row>
    <row r="228" spans="1:16" ht="12.75">
      <c r="A228" s="141"/>
      <c r="B228" s="143"/>
      <c r="C228" s="143"/>
      <c r="D228" s="143"/>
      <c r="E228" s="143"/>
      <c r="F228" s="143"/>
      <c r="G228" s="143"/>
      <c r="H228" s="143"/>
      <c r="I228" s="143"/>
      <c r="J228" s="143"/>
      <c r="K228" s="143"/>
      <c r="L228" s="143"/>
      <c r="M228" s="143"/>
      <c r="N228" s="143"/>
      <c r="O228" s="143"/>
      <c r="P228" s="143"/>
    </row>
    <row r="229" spans="1:16" ht="12.75">
      <c r="A229" s="141"/>
      <c r="B229" s="143"/>
      <c r="C229" s="143"/>
      <c r="D229" s="143"/>
      <c r="E229" s="143"/>
      <c r="F229" s="143"/>
      <c r="G229" s="143"/>
      <c r="H229" s="143"/>
      <c r="I229" s="143"/>
      <c r="J229" s="143"/>
      <c r="K229" s="143"/>
      <c r="L229" s="143"/>
      <c r="M229" s="143"/>
      <c r="N229" s="143"/>
      <c r="O229" s="143"/>
      <c r="P229" s="143"/>
    </row>
    <row r="230" spans="1:16" ht="12.75">
      <c r="A230" s="141"/>
      <c r="B230" s="143"/>
      <c r="C230" s="143"/>
      <c r="D230" s="143"/>
      <c r="E230" s="143"/>
      <c r="F230" s="143"/>
      <c r="G230" s="143"/>
      <c r="H230" s="143"/>
      <c r="I230" s="143"/>
      <c r="J230" s="143"/>
      <c r="K230" s="143"/>
      <c r="L230" s="143"/>
      <c r="M230" s="143"/>
      <c r="N230" s="143"/>
      <c r="O230" s="143"/>
      <c r="P230" s="143"/>
    </row>
    <row r="231" spans="1:16" ht="12.75">
      <c r="A231" s="141"/>
      <c r="B231" s="143"/>
      <c r="C231" s="143"/>
      <c r="D231" s="143"/>
      <c r="E231" s="143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P231" s="143"/>
    </row>
    <row r="232" spans="1:16" ht="12.75">
      <c r="A232" s="141"/>
      <c r="B232" s="143"/>
      <c r="C232" s="143"/>
      <c r="D232" s="143"/>
      <c r="E232" s="143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  <c r="P232" s="143"/>
    </row>
    <row r="233" spans="1:16" ht="12.75">
      <c r="A233" s="141"/>
      <c r="B233" s="143"/>
      <c r="C233" s="143"/>
      <c r="D233" s="143"/>
      <c r="E233" s="143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  <c r="P233" s="143"/>
    </row>
    <row r="234" spans="1:16" ht="12.75">
      <c r="A234" s="141"/>
      <c r="B234" s="143"/>
      <c r="C234" s="143"/>
      <c r="D234" s="143"/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</row>
    <row r="235" spans="1:16" ht="12.75">
      <c r="A235" s="141"/>
      <c r="B235" s="143"/>
      <c r="C235" s="143"/>
      <c r="D235" s="143"/>
      <c r="E235" s="143"/>
      <c r="F235" s="143"/>
      <c r="G235" s="143"/>
      <c r="H235" s="143"/>
      <c r="I235" s="143"/>
      <c r="J235" s="143"/>
      <c r="K235" s="143"/>
      <c r="L235" s="143"/>
      <c r="M235" s="143"/>
      <c r="N235" s="143"/>
      <c r="O235" s="143"/>
      <c r="P235" s="143"/>
    </row>
    <row r="236" spans="1:16" ht="12.75">
      <c r="A236" s="141"/>
      <c r="B236" s="143"/>
      <c r="C236" s="143"/>
      <c r="D236" s="143"/>
      <c r="E236" s="143"/>
      <c r="F236" s="143"/>
      <c r="G236" s="143"/>
      <c r="H236" s="143"/>
      <c r="I236" s="143"/>
      <c r="J236" s="143"/>
      <c r="K236" s="143"/>
      <c r="L236" s="143"/>
      <c r="M236" s="143"/>
      <c r="N236" s="143"/>
      <c r="O236" s="143"/>
      <c r="P236" s="143"/>
    </row>
    <row r="237" spans="1:16" ht="12.75">
      <c r="A237" s="141"/>
      <c r="B237" s="143"/>
      <c r="C237" s="143"/>
      <c r="D237" s="143"/>
      <c r="E237" s="143"/>
      <c r="F237" s="143"/>
      <c r="G237" s="143"/>
      <c r="H237" s="143"/>
      <c r="I237" s="143"/>
      <c r="J237" s="143"/>
      <c r="K237" s="143"/>
      <c r="L237" s="143"/>
      <c r="M237" s="143"/>
      <c r="N237" s="143"/>
      <c r="O237" s="143"/>
      <c r="P237" s="143"/>
    </row>
    <row r="238" spans="1:16" ht="12.75">
      <c r="A238" s="141"/>
      <c r="B238" s="143"/>
      <c r="C238" s="143"/>
      <c r="D238" s="143"/>
      <c r="E238" s="143"/>
      <c r="F238" s="143"/>
      <c r="G238" s="143"/>
      <c r="H238" s="143"/>
      <c r="I238" s="143"/>
      <c r="J238" s="143"/>
      <c r="K238" s="143"/>
      <c r="L238" s="143"/>
      <c r="M238" s="143"/>
      <c r="N238" s="143"/>
      <c r="O238" s="143"/>
      <c r="P238" s="143"/>
    </row>
    <row r="239" spans="1:16" ht="12.75">
      <c r="A239" s="141"/>
      <c r="B239" s="143"/>
      <c r="C239" s="143"/>
      <c r="D239" s="143"/>
      <c r="E239" s="143"/>
      <c r="F239" s="143"/>
      <c r="G239" s="143"/>
      <c r="H239" s="143"/>
      <c r="I239" s="143"/>
      <c r="J239" s="143"/>
      <c r="K239" s="143"/>
      <c r="L239" s="143"/>
      <c r="M239" s="143"/>
      <c r="N239" s="143"/>
      <c r="O239" s="143"/>
      <c r="P239" s="143"/>
    </row>
    <row r="240" spans="1:16" ht="12.75">
      <c r="A240" s="141"/>
      <c r="B240" s="143"/>
      <c r="C240" s="143"/>
      <c r="D240" s="143"/>
      <c r="E240" s="143"/>
      <c r="F240" s="143"/>
      <c r="G240" s="143"/>
      <c r="H240" s="143"/>
      <c r="I240" s="143"/>
      <c r="J240" s="143"/>
      <c r="K240" s="143"/>
      <c r="L240" s="143"/>
      <c r="M240" s="143"/>
      <c r="N240" s="143"/>
      <c r="O240" s="143"/>
      <c r="P240" s="143"/>
    </row>
    <row r="241" spans="1:16" ht="12.75">
      <c r="A241" s="141"/>
      <c r="B241" s="143"/>
      <c r="C241" s="143"/>
      <c r="D241" s="143"/>
      <c r="E241" s="143"/>
      <c r="F241" s="143"/>
      <c r="G241" s="143"/>
      <c r="H241" s="143"/>
      <c r="I241" s="143"/>
      <c r="J241" s="143"/>
      <c r="K241" s="143"/>
      <c r="L241" s="143"/>
      <c r="M241" s="143"/>
      <c r="N241" s="143"/>
      <c r="O241" s="143"/>
      <c r="P241" s="143"/>
    </row>
    <row r="242" spans="1:16" ht="12.75">
      <c r="A242" s="141"/>
      <c r="B242" s="143"/>
      <c r="C242" s="143"/>
      <c r="D242" s="143"/>
      <c r="E242" s="143"/>
      <c r="F242" s="143"/>
      <c r="G242" s="143"/>
      <c r="H242" s="143"/>
      <c r="I242" s="143"/>
      <c r="J242" s="143"/>
      <c r="K242" s="143"/>
      <c r="L242" s="143"/>
      <c r="M242" s="143"/>
      <c r="N242" s="143"/>
      <c r="O242" s="143"/>
      <c r="P242" s="143"/>
    </row>
    <row r="243" spans="1:16" ht="12.75">
      <c r="A243" s="141"/>
      <c r="B243" s="143"/>
      <c r="C243" s="143"/>
      <c r="D243" s="143"/>
      <c r="E243" s="143"/>
      <c r="F243" s="143"/>
      <c r="G243" s="143"/>
      <c r="H243" s="143"/>
      <c r="I243" s="143"/>
      <c r="J243" s="143"/>
      <c r="K243" s="143"/>
      <c r="L243" s="143"/>
      <c r="M243" s="143"/>
      <c r="N243" s="143"/>
      <c r="O243" s="143"/>
      <c r="P243" s="143"/>
    </row>
    <row r="244" spans="1:16" ht="12.75">
      <c r="A244" s="141"/>
      <c r="B244" s="143"/>
      <c r="C244" s="143"/>
      <c r="D244" s="143"/>
      <c r="E244" s="143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  <c r="P244" s="143"/>
    </row>
    <row r="245" spans="1:16" ht="12.75">
      <c r="A245" s="141"/>
      <c r="B245" s="143"/>
      <c r="C245" s="143"/>
      <c r="D245" s="143"/>
      <c r="E245" s="143"/>
      <c r="F245" s="143"/>
      <c r="G245" s="143"/>
      <c r="H245" s="143"/>
      <c r="I245" s="143"/>
      <c r="J245" s="143"/>
      <c r="K245" s="143"/>
      <c r="L245" s="143"/>
      <c r="M245" s="143"/>
      <c r="N245" s="143"/>
      <c r="O245" s="143"/>
      <c r="P245" s="143"/>
    </row>
    <row r="246" spans="1:16" ht="12.75">
      <c r="A246" s="141"/>
      <c r="B246" s="143"/>
      <c r="C246" s="143"/>
      <c r="D246" s="143"/>
      <c r="E246" s="143"/>
      <c r="F246" s="143"/>
      <c r="G246" s="143"/>
      <c r="H246" s="143"/>
      <c r="I246" s="143"/>
      <c r="J246" s="143"/>
      <c r="K246" s="143"/>
      <c r="L246" s="143"/>
      <c r="M246" s="143"/>
      <c r="N246" s="143"/>
      <c r="O246" s="143"/>
      <c r="P246" s="143"/>
    </row>
    <row r="247" spans="1:16" ht="12.75">
      <c r="A247" s="141"/>
      <c r="B247" s="143"/>
      <c r="C247" s="143"/>
      <c r="D247" s="143"/>
      <c r="E247" s="143"/>
      <c r="F247" s="143"/>
      <c r="G247" s="143"/>
      <c r="H247" s="143"/>
      <c r="I247" s="143"/>
      <c r="J247" s="143"/>
      <c r="K247" s="143"/>
      <c r="L247" s="143"/>
      <c r="M247" s="143"/>
      <c r="N247" s="143"/>
      <c r="O247" s="143"/>
      <c r="P247" s="143"/>
    </row>
    <row r="248" spans="1:16" ht="12.75">
      <c r="A248" s="141"/>
      <c r="B248" s="143"/>
      <c r="C248" s="143"/>
      <c r="D248" s="143"/>
      <c r="E248" s="143"/>
      <c r="F248" s="143"/>
      <c r="G248" s="143"/>
      <c r="H248" s="143"/>
      <c r="I248" s="143"/>
      <c r="J248" s="143"/>
      <c r="K248" s="143"/>
      <c r="L248" s="143"/>
      <c r="M248" s="143"/>
      <c r="N248" s="143"/>
      <c r="O248" s="143"/>
      <c r="P248" s="143"/>
    </row>
    <row r="249" spans="1:16" ht="12.75">
      <c r="A249" s="141"/>
      <c r="B249" s="143"/>
      <c r="C249" s="143"/>
      <c r="D249" s="143"/>
      <c r="E249" s="143"/>
      <c r="F249" s="143"/>
      <c r="G249" s="143"/>
      <c r="H249" s="143"/>
      <c r="I249" s="143"/>
      <c r="J249" s="143"/>
      <c r="K249" s="143"/>
      <c r="L249" s="143"/>
      <c r="M249" s="143"/>
      <c r="N249" s="143"/>
      <c r="O249" s="143"/>
      <c r="P249" s="143"/>
    </row>
    <row r="250" spans="1:16" ht="12.75">
      <c r="A250" s="141"/>
      <c r="B250" s="143"/>
      <c r="C250" s="143"/>
      <c r="D250" s="143"/>
      <c r="E250" s="143"/>
      <c r="F250" s="143"/>
      <c r="G250" s="143"/>
      <c r="H250" s="143"/>
      <c r="I250" s="143"/>
      <c r="J250" s="143"/>
      <c r="K250" s="143"/>
      <c r="L250" s="143"/>
      <c r="M250" s="143"/>
      <c r="N250" s="143"/>
      <c r="O250" s="143"/>
      <c r="P250" s="143"/>
    </row>
    <row r="251" spans="1:16" ht="12.75">
      <c r="A251" s="141"/>
      <c r="B251" s="143"/>
      <c r="C251" s="143"/>
      <c r="D251" s="143"/>
      <c r="E251" s="143"/>
      <c r="F251" s="143"/>
      <c r="G251" s="143"/>
      <c r="H251" s="143"/>
      <c r="I251" s="143"/>
      <c r="J251" s="143"/>
      <c r="K251" s="143"/>
      <c r="L251" s="143"/>
      <c r="M251" s="143"/>
      <c r="N251" s="143"/>
      <c r="O251" s="143"/>
      <c r="P251" s="143"/>
    </row>
    <row r="252" spans="1:16" ht="12.75">
      <c r="A252" s="141"/>
      <c r="B252" s="143"/>
      <c r="C252" s="143"/>
      <c r="D252" s="143"/>
      <c r="E252" s="143"/>
      <c r="F252" s="143"/>
      <c r="G252" s="143"/>
      <c r="H252" s="143"/>
      <c r="I252" s="143"/>
      <c r="J252" s="143"/>
      <c r="K252" s="143"/>
      <c r="L252" s="143"/>
      <c r="M252" s="143"/>
      <c r="N252" s="143"/>
      <c r="O252" s="143"/>
      <c r="P252" s="143"/>
    </row>
    <row r="253" spans="1:16" ht="12.75">
      <c r="A253" s="141"/>
      <c r="B253" s="143"/>
      <c r="C253" s="143"/>
      <c r="D253" s="143"/>
      <c r="E253" s="143"/>
      <c r="F253" s="143"/>
      <c r="G253" s="143"/>
      <c r="H253" s="143"/>
      <c r="I253" s="143"/>
      <c r="J253" s="143"/>
      <c r="K253" s="143"/>
      <c r="L253" s="143"/>
      <c r="M253" s="143"/>
      <c r="N253" s="143"/>
      <c r="O253" s="143"/>
      <c r="P253" s="143"/>
    </row>
    <row r="254" spans="1:16" ht="12.75">
      <c r="A254" s="141"/>
      <c r="B254" s="143"/>
      <c r="C254" s="143"/>
      <c r="D254" s="143"/>
      <c r="E254" s="143"/>
      <c r="F254" s="143"/>
      <c r="G254" s="143"/>
      <c r="H254" s="143"/>
      <c r="I254" s="143"/>
      <c r="J254" s="143"/>
      <c r="K254" s="143"/>
      <c r="L254" s="143"/>
      <c r="M254" s="143"/>
      <c r="N254" s="143"/>
      <c r="O254" s="143"/>
      <c r="P254" s="143"/>
    </row>
    <row r="255" spans="1:16" ht="12.75">
      <c r="A255" s="141"/>
      <c r="B255" s="143"/>
      <c r="C255" s="143"/>
      <c r="D255" s="143"/>
      <c r="E255" s="143"/>
      <c r="F255" s="143"/>
      <c r="G255" s="143"/>
      <c r="H255" s="143"/>
      <c r="I255" s="143"/>
      <c r="J255" s="143"/>
      <c r="K255" s="143"/>
      <c r="L255" s="143"/>
      <c r="M255" s="143"/>
      <c r="N255" s="143"/>
      <c r="O255" s="143"/>
      <c r="P255" s="143"/>
    </row>
    <row r="256" spans="1:16" ht="12.75">
      <c r="A256" s="141"/>
      <c r="B256" s="143"/>
      <c r="C256" s="143"/>
      <c r="D256" s="143"/>
      <c r="E256" s="143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</row>
    <row r="257" spans="1:16" ht="12.75">
      <c r="A257" s="141"/>
      <c r="B257" s="143"/>
      <c r="C257" s="143"/>
      <c r="D257" s="143"/>
      <c r="E257" s="143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</row>
    <row r="258" spans="1:16" ht="12.75">
      <c r="A258" s="141"/>
      <c r="B258" s="143"/>
      <c r="C258" s="143"/>
      <c r="D258" s="143"/>
      <c r="E258" s="143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  <c r="P258" s="143"/>
    </row>
    <row r="259" spans="1:16" ht="12.75">
      <c r="A259" s="141"/>
      <c r="B259" s="143"/>
      <c r="C259" s="143"/>
      <c r="D259" s="143"/>
      <c r="E259" s="143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</row>
    <row r="260" spans="1:16" ht="12.75">
      <c r="A260" s="141"/>
      <c r="B260" s="143"/>
      <c r="C260" s="143"/>
      <c r="D260" s="143"/>
      <c r="E260" s="143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</row>
    <row r="261" spans="1:16" ht="12.75">
      <c r="A261" s="141"/>
      <c r="B261" s="143"/>
      <c r="C261" s="143"/>
      <c r="D261" s="143"/>
      <c r="E261" s="143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</row>
    <row r="262" spans="1:16" ht="12.75">
      <c r="A262" s="141"/>
      <c r="B262" s="143"/>
      <c r="C262" s="143"/>
      <c r="D262" s="143"/>
      <c r="E262" s="143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</row>
    <row r="263" spans="1:16" ht="12.75">
      <c r="A263" s="141"/>
      <c r="B263" s="143"/>
      <c r="C263" s="143"/>
      <c r="D263" s="143"/>
      <c r="E263" s="143"/>
      <c r="F263" s="143"/>
      <c r="G263" s="143"/>
      <c r="H263" s="143"/>
      <c r="I263" s="143"/>
      <c r="J263" s="143"/>
      <c r="K263" s="143"/>
      <c r="L263" s="143"/>
      <c r="M263" s="143"/>
      <c r="N263" s="143"/>
      <c r="O263" s="143"/>
      <c r="P263" s="143"/>
    </row>
    <row r="264" spans="1:16" ht="12.75">
      <c r="A264" s="141"/>
      <c r="B264" s="143"/>
      <c r="C264" s="143"/>
      <c r="D264" s="143"/>
      <c r="E264" s="143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  <c r="P264" s="143"/>
    </row>
    <row r="265" spans="1:16" ht="12.75">
      <c r="A265" s="141"/>
      <c r="B265" s="143"/>
      <c r="C265" s="143"/>
      <c r="D265" s="143"/>
      <c r="E265" s="143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  <c r="P265" s="143"/>
    </row>
    <row r="266" spans="1:16" ht="12.75">
      <c r="A266" s="141"/>
      <c r="B266" s="143"/>
      <c r="C266" s="143"/>
      <c r="D266" s="143"/>
      <c r="E266" s="143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</row>
    <row r="267" spans="1:16" ht="12.75">
      <c r="A267" s="141"/>
      <c r="B267" s="143"/>
      <c r="C267" s="143"/>
      <c r="D267" s="143"/>
      <c r="E267" s="143"/>
      <c r="F267" s="143"/>
      <c r="G267" s="143"/>
      <c r="H267" s="143"/>
      <c r="I267" s="143"/>
      <c r="J267" s="143"/>
      <c r="K267" s="143"/>
      <c r="L267" s="143"/>
      <c r="M267" s="143"/>
      <c r="N267" s="143"/>
      <c r="O267" s="143"/>
      <c r="P267" s="143"/>
    </row>
    <row r="268" spans="1:16" ht="12.75">
      <c r="A268" s="141"/>
      <c r="B268" s="143"/>
      <c r="C268" s="143"/>
      <c r="D268" s="143"/>
      <c r="E268" s="143"/>
      <c r="F268" s="143"/>
      <c r="G268" s="143"/>
      <c r="H268" s="143"/>
      <c r="I268" s="143"/>
      <c r="J268" s="143"/>
      <c r="K268" s="143"/>
      <c r="L268" s="143"/>
      <c r="M268" s="143"/>
      <c r="N268" s="143"/>
      <c r="O268" s="143"/>
      <c r="P268" s="143"/>
    </row>
    <row r="269" spans="1:16" ht="12.75">
      <c r="A269" s="141"/>
      <c r="B269" s="143"/>
      <c r="C269" s="143"/>
      <c r="D269" s="143"/>
      <c r="E269" s="143"/>
      <c r="F269" s="143"/>
      <c r="G269" s="143"/>
      <c r="H269" s="143"/>
      <c r="I269" s="143"/>
      <c r="J269" s="143"/>
      <c r="K269" s="143"/>
      <c r="L269" s="143"/>
      <c r="M269" s="143"/>
      <c r="N269" s="143"/>
      <c r="O269" s="143"/>
      <c r="P269" s="143"/>
    </row>
    <row r="270" spans="1:16" ht="12.75">
      <c r="A270" s="141"/>
      <c r="B270" s="143"/>
      <c r="C270" s="143"/>
      <c r="D270" s="143"/>
      <c r="E270" s="143"/>
      <c r="F270" s="143"/>
      <c r="G270" s="143"/>
      <c r="H270" s="143"/>
      <c r="I270" s="143"/>
      <c r="J270" s="143"/>
      <c r="K270" s="143"/>
      <c r="L270" s="143"/>
      <c r="M270" s="143"/>
      <c r="N270" s="143"/>
      <c r="O270" s="143"/>
      <c r="P270" s="143"/>
    </row>
    <row r="271" spans="1:16" ht="12.75">
      <c r="A271" s="141"/>
      <c r="B271" s="143"/>
      <c r="C271" s="143"/>
      <c r="D271" s="143"/>
      <c r="E271" s="143"/>
      <c r="F271" s="143"/>
      <c r="G271" s="143"/>
      <c r="H271" s="143"/>
      <c r="I271" s="143"/>
      <c r="J271" s="143"/>
      <c r="K271" s="143"/>
      <c r="L271" s="143"/>
      <c r="M271" s="143"/>
      <c r="N271" s="143"/>
      <c r="O271" s="143"/>
      <c r="P271" s="143"/>
    </row>
    <row r="272" spans="1:16" ht="12.75">
      <c r="A272" s="141"/>
      <c r="B272" s="143"/>
      <c r="C272" s="143"/>
      <c r="D272" s="143"/>
      <c r="E272" s="143"/>
      <c r="F272" s="143"/>
      <c r="G272" s="143"/>
      <c r="H272" s="143"/>
      <c r="I272" s="143"/>
      <c r="J272" s="143"/>
      <c r="K272" s="143"/>
      <c r="L272" s="143"/>
      <c r="M272" s="143"/>
      <c r="N272" s="143"/>
      <c r="O272" s="143"/>
      <c r="P272" s="143"/>
    </row>
    <row r="273" spans="1:16" ht="12.75">
      <c r="A273" s="141"/>
      <c r="B273" s="143"/>
      <c r="C273" s="143"/>
      <c r="D273" s="143"/>
      <c r="E273" s="143"/>
      <c r="F273" s="143"/>
      <c r="G273" s="143"/>
      <c r="H273" s="143"/>
      <c r="I273" s="143"/>
      <c r="J273" s="143"/>
      <c r="K273" s="143"/>
      <c r="L273" s="143"/>
      <c r="M273" s="143"/>
      <c r="N273" s="143"/>
      <c r="O273" s="143"/>
      <c r="P273" s="143"/>
    </row>
    <row r="274" spans="1:16" ht="12.75">
      <c r="A274" s="141"/>
      <c r="B274" s="143"/>
      <c r="C274" s="143"/>
      <c r="D274" s="143"/>
      <c r="E274" s="143"/>
      <c r="F274" s="143"/>
      <c r="G274" s="143"/>
      <c r="H274" s="143"/>
      <c r="I274" s="143"/>
      <c r="J274" s="143"/>
      <c r="K274" s="143"/>
      <c r="L274" s="143"/>
      <c r="M274" s="143"/>
      <c r="N274" s="143"/>
      <c r="O274" s="143"/>
      <c r="P274" s="143"/>
    </row>
    <row r="275" spans="1:16" ht="12.75">
      <c r="A275" s="141"/>
      <c r="B275" s="143"/>
      <c r="C275" s="143"/>
      <c r="D275" s="143"/>
      <c r="E275" s="143"/>
      <c r="F275" s="143"/>
      <c r="G275" s="143"/>
      <c r="H275" s="143"/>
      <c r="I275" s="143"/>
      <c r="J275" s="143"/>
      <c r="K275" s="143"/>
      <c r="L275" s="143"/>
      <c r="M275" s="143"/>
      <c r="N275" s="143"/>
      <c r="O275" s="143"/>
      <c r="P275" s="143"/>
    </row>
    <row r="276" spans="1:16" ht="12.75">
      <c r="A276" s="141"/>
      <c r="B276" s="143"/>
      <c r="C276" s="143"/>
      <c r="D276" s="143"/>
      <c r="E276" s="143"/>
      <c r="F276" s="143"/>
      <c r="G276" s="143"/>
      <c r="H276" s="143"/>
      <c r="I276" s="143"/>
      <c r="J276" s="143"/>
      <c r="K276" s="143"/>
      <c r="L276" s="143"/>
      <c r="M276" s="143"/>
      <c r="N276" s="143"/>
      <c r="O276" s="143"/>
      <c r="P276" s="143"/>
    </row>
    <row r="277" spans="1:16" ht="12.75">
      <c r="A277" s="141"/>
      <c r="B277" s="143"/>
      <c r="C277" s="143"/>
      <c r="D277" s="143"/>
      <c r="E277" s="143"/>
      <c r="F277" s="143"/>
      <c r="G277" s="143"/>
      <c r="H277" s="143"/>
      <c r="I277" s="143"/>
      <c r="J277" s="143"/>
      <c r="K277" s="143"/>
      <c r="L277" s="143"/>
      <c r="M277" s="143"/>
      <c r="N277" s="143"/>
      <c r="O277" s="143"/>
      <c r="P277" s="143"/>
    </row>
    <row r="278" spans="1:16" ht="12.75">
      <c r="A278" s="141"/>
      <c r="B278" s="143"/>
      <c r="C278" s="143"/>
      <c r="D278" s="143"/>
      <c r="E278" s="143"/>
      <c r="F278" s="143"/>
      <c r="G278" s="143"/>
      <c r="H278" s="143"/>
      <c r="I278" s="143"/>
      <c r="J278" s="143"/>
      <c r="K278" s="143"/>
      <c r="L278" s="143"/>
      <c r="M278" s="143"/>
      <c r="N278" s="143"/>
      <c r="O278" s="143"/>
      <c r="P278" s="143"/>
    </row>
    <row r="279" spans="1:16" ht="12.75">
      <c r="A279" s="141"/>
      <c r="B279" s="143"/>
      <c r="C279" s="143"/>
      <c r="D279" s="143"/>
      <c r="E279" s="143"/>
      <c r="F279" s="143"/>
      <c r="G279" s="143"/>
      <c r="H279" s="143"/>
      <c r="I279" s="143"/>
      <c r="J279" s="143"/>
      <c r="K279" s="143"/>
      <c r="L279" s="143"/>
      <c r="M279" s="143"/>
      <c r="N279" s="143"/>
      <c r="O279" s="143"/>
      <c r="P279" s="143"/>
    </row>
    <row r="280" spans="1:16" ht="12.75">
      <c r="A280" s="141"/>
      <c r="B280" s="143"/>
      <c r="C280" s="143"/>
      <c r="D280" s="143"/>
      <c r="E280" s="143"/>
      <c r="F280" s="143"/>
      <c r="G280" s="143"/>
      <c r="H280" s="143"/>
      <c r="I280" s="143"/>
      <c r="J280" s="143"/>
      <c r="K280" s="143"/>
      <c r="L280" s="143"/>
      <c r="M280" s="143"/>
      <c r="N280" s="143"/>
      <c r="O280" s="143"/>
      <c r="P280" s="143"/>
    </row>
    <row r="281" spans="1:16" ht="12.75">
      <c r="A281" s="141"/>
      <c r="B281" s="143"/>
      <c r="C281" s="143"/>
      <c r="D281" s="143"/>
      <c r="E281" s="143"/>
      <c r="F281" s="143"/>
      <c r="G281" s="143"/>
      <c r="H281" s="143"/>
      <c r="I281" s="143"/>
      <c r="J281" s="143"/>
      <c r="K281" s="143"/>
      <c r="L281" s="143"/>
      <c r="M281" s="143"/>
      <c r="N281" s="143"/>
      <c r="O281" s="143"/>
      <c r="P281" s="143"/>
    </row>
    <row r="282" spans="1:16" ht="12.75">
      <c r="A282" s="141"/>
      <c r="B282" s="143"/>
      <c r="C282" s="143"/>
      <c r="D282" s="143"/>
      <c r="E282" s="143"/>
      <c r="F282" s="143"/>
      <c r="G282" s="143"/>
      <c r="H282" s="143"/>
      <c r="I282" s="143"/>
      <c r="J282" s="143"/>
      <c r="K282" s="143"/>
      <c r="L282" s="143"/>
      <c r="M282" s="143"/>
      <c r="N282" s="143"/>
      <c r="O282" s="143"/>
      <c r="P282" s="143"/>
    </row>
    <row r="283" spans="1:16" ht="12.75">
      <c r="A283" s="141"/>
      <c r="B283" s="143"/>
      <c r="C283" s="143"/>
      <c r="D283" s="143"/>
      <c r="E283" s="143"/>
      <c r="F283" s="143"/>
      <c r="G283" s="143"/>
      <c r="H283" s="143"/>
      <c r="I283" s="143"/>
      <c r="J283" s="143"/>
      <c r="K283" s="143"/>
      <c r="L283" s="143"/>
      <c r="M283" s="143"/>
      <c r="N283" s="143"/>
      <c r="O283" s="143"/>
      <c r="P283" s="143"/>
    </row>
    <row r="284" spans="1:16" ht="12.75">
      <c r="A284" s="141"/>
      <c r="B284" s="143"/>
      <c r="C284" s="143"/>
      <c r="D284" s="143"/>
      <c r="E284" s="143"/>
      <c r="F284" s="143"/>
      <c r="G284" s="143"/>
      <c r="H284" s="143"/>
      <c r="I284" s="143"/>
      <c r="J284" s="143"/>
      <c r="K284" s="143"/>
      <c r="L284" s="143"/>
      <c r="M284" s="143"/>
      <c r="N284" s="143"/>
      <c r="O284" s="143"/>
      <c r="P284" s="143"/>
    </row>
    <row r="285" spans="1:16" ht="12.75">
      <c r="A285" s="141"/>
      <c r="B285" s="143"/>
      <c r="C285" s="143"/>
      <c r="D285" s="143"/>
      <c r="E285" s="143"/>
      <c r="F285" s="143"/>
      <c r="G285" s="143"/>
      <c r="H285" s="143"/>
      <c r="I285" s="143"/>
      <c r="J285" s="143"/>
      <c r="K285" s="143"/>
      <c r="L285" s="143"/>
      <c r="M285" s="143"/>
      <c r="N285" s="143"/>
      <c r="O285" s="143"/>
      <c r="P285" s="143"/>
    </row>
    <row r="286" spans="1:16" ht="12.75">
      <c r="A286" s="141"/>
      <c r="B286" s="143"/>
      <c r="C286" s="143"/>
      <c r="D286" s="143"/>
      <c r="E286" s="143"/>
      <c r="F286" s="143"/>
      <c r="G286" s="143"/>
      <c r="H286" s="143"/>
      <c r="I286" s="143"/>
      <c r="J286" s="143"/>
      <c r="K286" s="143"/>
      <c r="L286" s="143"/>
      <c r="M286" s="143"/>
      <c r="N286" s="143"/>
      <c r="O286" s="143"/>
      <c r="P286" s="143"/>
    </row>
    <row r="287" spans="1:16" ht="12.75">
      <c r="A287" s="141"/>
      <c r="B287" s="143"/>
      <c r="C287" s="143"/>
      <c r="D287" s="143"/>
      <c r="E287" s="143"/>
      <c r="F287" s="143"/>
      <c r="G287" s="143"/>
      <c r="H287" s="143"/>
      <c r="I287" s="143"/>
      <c r="J287" s="143"/>
      <c r="K287" s="143"/>
      <c r="L287" s="143"/>
      <c r="M287" s="143"/>
      <c r="N287" s="143"/>
      <c r="O287" s="143"/>
      <c r="P287" s="143"/>
    </row>
    <row r="288" spans="1:16" ht="12.75">
      <c r="A288" s="141"/>
      <c r="B288" s="143"/>
      <c r="C288" s="143"/>
      <c r="D288" s="143"/>
      <c r="E288" s="143"/>
      <c r="F288" s="143"/>
      <c r="G288" s="143"/>
      <c r="H288" s="143"/>
      <c r="I288" s="143"/>
      <c r="J288" s="143"/>
      <c r="K288" s="143"/>
      <c r="L288" s="143"/>
      <c r="M288" s="143"/>
      <c r="N288" s="143"/>
      <c r="O288" s="143"/>
      <c r="P288" s="143"/>
    </row>
    <row r="289" spans="1:16" ht="12.75">
      <c r="A289" s="141"/>
      <c r="B289" s="143"/>
      <c r="C289" s="143"/>
      <c r="D289" s="143"/>
      <c r="E289" s="143"/>
      <c r="F289" s="143"/>
      <c r="G289" s="143"/>
      <c r="H289" s="143"/>
      <c r="I289" s="143"/>
      <c r="J289" s="143"/>
      <c r="K289" s="143"/>
      <c r="L289" s="143"/>
      <c r="M289" s="143"/>
      <c r="N289" s="143"/>
      <c r="O289" s="143"/>
      <c r="P289" s="143"/>
    </row>
    <row r="290" spans="1:16" ht="12.75">
      <c r="A290" s="141"/>
      <c r="B290" s="143"/>
      <c r="C290" s="143"/>
      <c r="D290" s="143"/>
      <c r="E290" s="143"/>
      <c r="F290" s="143"/>
      <c r="G290" s="143"/>
      <c r="H290" s="143"/>
      <c r="I290" s="143"/>
      <c r="J290" s="143"/>
      <c r="K290" s="143"/>
      <c r="L290" s="143"/>
      <c r="M290" s="143"/>
      <c r="N290" s="143"/>
      <c r="O290" s="143"/>
      <c r="P290" s="143"/>
    </row>
    <row r="291" spans="1:16" ht="12.75">
      <c r="A291" s="141"/>
      <c r="B291" s="143"/>
      <c r="C291" s="143"/>
      <c r="D291" s="143"/>
      <c r="E291" s="143"/>
      <c r="F291" s="143"/>
      <c r="G291" s="143"/>
      <c r="H291" s="143"/>
      <c r="I291" s="143"/>
      <c r="J291" s="143"/>
      <c r="K291" s="143"/>
      <c r="L291" s="143"/>
      <c r="M291" s="143"/>
      <c r="N291" s="143"/>
      <c r="O291" s="143"/>
      <c r="P291" s="143"/>
    </row>
    <row r="292" spans="1:16" ht="12.75">
      <c r="A292" s="141"/>
      <c r="B292" s="143"/>
      <c r="C292" s="143"/>
      <c r="D292" s="143"/>
      <c r="E292" s="143"/>
      <c r="F292" s="143"/>
      <c r="G292" s="143"/>
      <c r="H292" s="143"/>
      <c r="I292" s="143"/>
      <c r="J292" s="143"/>
      <c r="K292" s="143"/>
      <c r="L292" s="143"/>
      <c r="M292" s="143"/>
      <c r="N292" s="143"/>
      <c r="O292" s="143"/>
      <c r="P292" s="143"/>
    </row>
    <row r="293" spans="1:16" ht="12.75">
      <c r="A293" s="141"/>
      <c r="B293" s="143"/>
      <c r="C293" s="143"/>
      <c r="D293" s="143"/>
      <c r="E293" s="143"/>
      <c r="F293" s="143"/>
      <c r="G293" s="143"/>
      <c r="H293" s="143"/>
      <c r="I293" s="143"/>
      <c r="J293" s="143"/>
      <c r="K293" s="143"/>
      <c r="L293" s="143"/>
      <c r="M293" s="143"/>
      <c r="N293" s="143"/>
      <c r="O293" s="143"/>
      <c r="P293" s="143"/>
    </row>
    <row r="294" spans="1:16" ht="12.75">
      <c r="A294" s="141"/>
      <c r="B294" s="143"/>
      <c r="C294" s="143"/>
      <c r="D294" s="143"/>
      <c r="E294" s="143"/>
      <c r="F294" s="143"/>
      <c r="G294" s="143"/>
      <c r="H294" s="143"/>
      <c r="I294" s="143"/>
      <c r="J294" s="143"/>
      <c r="K294" s="143"/>
      <c r="L294" s="143"/>
      <c r="M294" s="143"/>
      <c r="N294" s="143"/>
      <c r="O294" s="143"/>
      <c r="P294" s="143"/>
    </row>
    <row r="295" spans="1:16" ht="12.75">
      <c r="A295" s="141"/>
      <c r="B295" s="143"/>
      <c r="C295" s="143"/>
      <c r="D295" s="143"/>
      <c r="E295" s="143"/>
      <c r="F295" s="143"/>
      <c r="G295" s="143"/>
      <c r="H295" s="143"/>
      <c r="I295" s="143"/>
      <c r="J295" s="143"/>
      <c r="K295" s="143"/>
      <c r="L295" s="143"/>
      <c r="M295" s="143"/>
      <c r="N295" s="143"/>
      <c r="O295" s="143"/>
      <c r="P295" s="143"/>
    </row>
    <row r="296" spans="1:16" ht="12.75">
      <c r="A296" s="141"/>
      <c r="B296" s="143"/>
      <c r="C296" s="143"/>
      <c r="D296" s="143"/>
      <c r="E296" s="143"/>
      <c r="F296" s="143"/>
      <c r="G296" s="143"/>
      <c r="H296" s="143"/>
      <c r="I296" s="143"/>
      <c r="J296" s="143"/>
      <c r="K296" s="143"/>
      <c r="L296" s="143"/>
      <c r="M296" s="143"/>
      <c r="N296" s="143"/>
      <c r="O296" s="143"/>
      <c r="P296" s="143"/>
    </row>
    <row r="297" spans="1:16" ht="12.75">
      <c r="A297" s="141"/>
      <c r="B297" s="143"/>
      <c r="C297" s="143"/>
      <c r="D297" s="143"/>
      <c r="E297" s="143"/>
      <c r="F297" s="143"/>
      <c r="G297" s="143"/>
      <c r="H297" s="143"/>
      <c r="I297" s="143"/>
      <c r="J297" s="143"/>
      <c r="K297" s="143"/>
      <c r="L297" s="143"/>
      <c r="M297" s="143"/>
      <c r="N297" s="143"/>
      <c r="O297" s="143"/>
      <c r="P297" s="143"/>
    </row>
    <row r="298" spans="1:16" ht="12.75">
      <c r="A298" s="141"/>
      <c r="B298" s="143"/>
      <c r="C298" s="143"/>
      <c r="D298" s="143"/>
      <c r="E298" s="143"/>
      <c r="F298" s="143"/>
      <c r="G298" s="143"/>
      <c r="H298" s="143"/>
      <c r="I298" s="143"/>
      <c r="J298" s="143"/>
      <c r="K298" s="143"/>
      <c r="L298" s="143"/>
      <c r="M298" s="143"/>
      <c r="N298" s="143"/>
      <c r="O298" s="143"/>
      <c r="P298" s="143"/>
    </row>
    <row r="299" spans="1:16" ht="12.75">
      <c r="A299" s="141"/>
      <c r="B299" s="143"/>
      <c r="C299" s="143"/>
      <c r="D299" s="143"/>
      <c r="E299" s="143"/>
      <c r="F299" s="143"/>
      <c r="G299" s="143"/>
      <c r="H299" s="143"/>
      <c r="I299" s="143"/>
      <c r="J299" s="143"/>
      <c r="K299" s="143"/>
      <c r="L299" s="143"/>
      <c r="M299" s="143"/>
      <c r="N299" s="143"/>
      <c r="O299" s="143"/>
      <c r="P299" s="143"/>
    </row>
    <row r="300" spans="1:16" ht="12.75">
      <c r="A300" s="141"/>
      <c r="B300" s="143"/>
      <c r="C300" s="143"/>
      <c r="D300" s="143"/>
      <c r="E300" s="143"/>
      <c r="F300" s="143"/>
      <c r="G300" s="143"/>
      <c r="H300" s="143"/>
      <c r="I300" s="143"/>
      <c r="J300" s="143"/>
      <c r="K300" s="143"/>
      <c r="L300" s="143"/>
      <c r="M300" s="143"/>
      <c r="N300" s="143"/>
      <c r="O300" s="143"/>
      <c r="P300" s="143"/>
    </row>
    <row r="301" spans="1:16" ht="12.75">
      <c r="A301" s="141"/>
      <c r="B301" s="143"/>
      <c r="C301" s="143"/>
      <c r="D301" s="143"/>
      <c r="E301" s="143"/>
      <c r="F301" s="143"/>
      <c r="G301" s="143"/>
      <c r="H301" s="143"/>
      <c r="I301" s="143"/>
      <c r="J301" s="143"/>
      <c r="K301" s="143"/>
      <c r="L301" s="143"/>
      <c r="M301" s="143"/>
      <c r="N301" s="143"/>
      <c r="O301" s="143"/>
      <c r="P301" s="143"/>
    </row>
    <row r="302" spans="1:16" ht="12.75">
      <c r="A302" s="141"/>
      <c r="B302" s="143"/>
      <c r="C302" s="143"/>
      <c r="D302" s="143"/>
      <c r="E302" s="143"/>
      <c r="F302" s="143"/>
      <c r="G302" s="143"/>
      <c r="H302" s="143"/>
      <c r="I302" s="143"/>
      <c r="J302" s="143"/>
      <c r="K302" s="143"/>
      <c r="L302" s="143"/>
      <c r="M302" s="143"/>
      <c r="N302" s="143"/>
      <c r="O302" s="143"/>
      <c r="P302" s="143"/>
    </row>
    <row r="303" spans="1:16" ht="12.75">
      <c r="A303" s="141"/>
      <c r="B303" s="143"/>
      <c r="C303" s="143"/>
      <c r="D303" s="143"/>
      <c r="E303" s="143"/>
      <c r="F303" s="143"/>
      <c r="G303" s="143"/>
      <c r="H303" s="143"/>
      <c r="I303" s="143"/>
      <c r="J303" s="143"/>
      <c r="K303" s="143"/>
      <c r="L303" s="143"/>
      <c r="M303" s="143"/>
      <c r="N303" s="143"/>
      <c r="O303" s="143"/>
      <c r="P303" s="143"/>
    </row>
    <row r="304" spans="1:16" ht="12.75">
      <c r="A304" s="141"/>
      <c r="B304" s="143"/>
      <c r="C304" s="143"/>
      <c r="D304" s="143"/>
      <c r="E304" s="143"/>
      <c r="F304" s="143"/>
      <c r="G304" s="143"/>
      <c r="H304" s="143"/>
      <c r="I304" s="143"/>
      <c r="J304" s="143"/>
      <c r="K304" s="143"/>
      <c r="L304" s="143"/>
      <c r="M304" s="143"/>
      <c r="N304" s="143"/>
      <c r="O304" s="143"/>
      <c r="P304" s="143"/>
    </row>
    <row r="305" spans="1:16" ht="12.75">
      <c r="A305" s="141"/>
      <c r="B305" s="143"/>
      <c r="C305" s="143"/>
      <c r="D305" s="143"/>
      <c r="E305" s="143"/>
      <c r="F305" s="143"/>
      <c r="G305" s="143"/>
      <c r="H305" s="143"/>
      <c r="I305" s="143"/>
      <c r="J305" s="143"/>
      <c r="K305" s="143"/>
      <c r="L305" s="143"/>
      <c r="M305" s="143"/>
      <c r="N305" s="143"/>
      <c r="O305" s="143"/>
      <c r="P305" s="143"/>
    </row>
    <row r="306" spans="1:16" ht="12.75">
      <c r="A306" s="141"/>
      <c r="B306" s="143"/>
      <c r="C306" s="143"/>
      <c r="D306" s="143"/>
      <c r="E306" s="143"/>
      <c r="F306" s="143"/>
      <c r="G306" s="143"/>
      <c r="H306" s="143"/>
      <c r="I306" s="143"/>
      <c r="J306" s="143"/>
      <c r="K306" s="143"/>
      <c r="L306" s="143"/>
      <c r="M306" s="143"/>
      <c r="N306" s="143"/>
      <c r="O306" s="143"/>
      <c r="P306" s="143"/>
    </row>
    <row r="307" spans="1:16" ht="12.75">
      <c r="A307" s="141"/>
      <c r="B307" s="143"/>
      <c r="C307" s="143"/>
      <c r="D307" s="143"/>
      <c r="E307" s="143"/>
      <c r="F307" s="143"/>
      <c r="G307" s="143"/>
      <c r="H307" s="143"/>
      <c r="I307" s="143"/>
      <c r="J307" s="143"/>
      <c r="K307" s="143"/>
      <c r="L307" s="143"/>
      <c r="M307" s="143"/>
      <c r="N307" s="143"/>
      <c r="O307" s="143"/>
      <c r="P307" s="143"/>
    </row>
    <row r="308" spans="1:16" ht="12.75">
      <c r="A308" s="141"/>
      <c r="B308" s="143"/>
      <c r="C308" s="143"/>
      <c r="D308" s="143"/>
      <c r="E308" s="143"/>
      <c r="F308" s="143"/>
      <c r="G308" s="143"/>
      <c r="H308" s="143"/>
      <c r="I308" s="143"/>
      <c r="J308" s="143"/>
      <c r="K308" s="143"/>
      <c r="L308" s="143"/>
      <c r="M308" s="143"/>
      <c r="N308" s="143"/>
      <c r="O308" s="143"/>
      <c r="P308" s="143"/>
    </row>
    <row r="309" spans="1:16" ht="12.75">
      <c r="A309" s="141"/>
      <c r="B309" s="143"/>
      <c r="C309" s="143"/>
      <c r="D309" s="143"/>
      <c r="E309" s="143"/>
      <c r="F309" s="143"/>
      <c r="G309" s="143"/>
      <c r="H309" s="143"/>
      <c r="I309" s="143"/>
      <c r="J309" s="143"/>
      <c r="K309" s="143"/>
      <c r="L309" s="143"/>
      <c r="M309" s="143"/>
      <c r="N309" s="143"/>
      <c r="O309" s="143"/>
      <c r="P309" s="143"/>
    </row>
    <row r="310" spans="1:16" ht="12.75">
      <c r="A310" s="141"/>
      <c r="B310" s="143"/>
      <c r="C310" s="143"/>
      <c r="D310" s="143"/>
      <c r="E310" s="143"/>
      <c r="F310" s="143"/>
      <c r="G310" s="143"/>
      <c r="H310" s="143"/>
      <c r="I310" s="143"/>
      <c r="J310" s="143"/>
      <c r="K310" s="143"/>
      <c r="L310" s="143"/>
      <c r="M310" s="143"/>
      <c r="N310" s="143"/>
      <c r="O310" s="143"/>
      <c r="P310" s="143"/>
    </row>
    <row r="311" spans="1:16" ht="12.75">
      <c r="A311" s="141"/>
      <c r="B311" s="143"/>
      <c r="C311" s="143"/>
      <c r="D311" s="143"/>
      <c r="E311" s="143"/>
      <c r="F311" s="143"/>
      <c r="G311" s="143"/>
      <c r="H311" s="143"/>
      <c r="I311" s="143"/>
      <c r="J311" s="143"/>
      <c r="K311" s="143"/>
      <c r="L311" s="143"/>
      <c r="M311" s="143"/>
      <c r="N311" s="143"/>
      <c r="O311" s="143"/>
      <c r="P311" s="143"/>
    </row>
    <row r="312" spans="1:16" ht="12.75">
      <c r="A312" s="141"/>
      <c r="B312" s="143"/>
      <c r="C312" s="143"/>
      <c r="D312" s="143"/>
      <c r="E312" s="143"/>
      <c r="F312" s="143"/>
      <c r="G312" s="143"/>
      <c r="H312" s="143"/>
      <c r="I312" s="143"/>
      <c r="J312" s="143"/>
      <c r="K312" s="143"/>
      <c r="L312" s="143"/>
      <c r="M312" s="143"/>
      <c r="N312" s="143"/>
      <c r="O312" s="143"/>
      <c r="P312" s="143"/>
    </row>
    <row r="313" spans="1:16" ht="12.75">
      <c r="A313" s="141"/>
      <c r="B313" s="143"/>
      <c r="C313" s="143"/>
      <c r="D313" s="143"/>
      <c r="E313" s="143"/>
      <c r="F313" s="143"/>
      <c r="G313" s="143"/>
      <c r="H313" s="143"/>
      <c r="I313" s="143"/>
      <c r="J313" s="143"/>
      <c r="K313" s="143"/>
      <c r="L313" s="143"/>
      <c r="M313" s="143"/>
      <c r="N313" s="143"/>
      <c r="O313" s="143"/>
      <c r="P313" s="143"/>
    </row>
    <row r="314" spans="1:16" ht="12.75">
      <c r="A314" s="141"/>
      <c r="B314" s="143"/>
      <c r="C314" s="143"/>
      <c r="D314" s="143"/>
      <c r="E314" s="143"/>
      <c r="F314" s="143"/>
      <c r="G314" s="143"/>
      <c r="H314" s="143"/>
      <c r="I314" s="143"/>
      <c r="J314" s="143"/>
      <c r="K314" s="143"/>
      <c r="L314" s="143"/>
      <c r="M314" s="143"/>
      <c r="N314" s="143"/>
      <c r="O314" s="143"/>
      <c r="P314" s="143"/>
    </row>
    <row r="315" spans="1:16" ht="12.75">
      <c r="A315" s="141"/>
      <c r="B315" s="143"/>
      <c r="C315" s="143"/>
      <c r="D315" s="143"/>
      <c r="E315" s="143"/>
      <c r="F315" s="143"/>
      <c r="G315" s="143"/>
      <c r="H315" s="143"/>
      <c r="I315" s="143"/>
      <c r="J315" s="143"/>
      <c r="K315" s="143"/>
      <c r="L315" s="143"/>
      <c r="M315" s="143"/>
      <c r="N315" s="143"/>
      <c r="O315" s="143"/>
      <c r="P315" s="143"/>
    </row>
    <row r="316" spans="1:16" ht="12.75">
      <c r="A316" s="141"/>
      <c r="B316" s="143"/>
      <c r="C316" s="143"/>
      <c r="D316" s="143"/>
      <c r="E316" s="143"/>
      <c r="F316" s="143"/>
      <c r="G316" s="143"/>
      <c r="H316" s="143"/>
      <c r="I316" s="143"/>
      <c r="J316" s="143"/>
      <c r="K316" s="143"/>
      <c r="L316" s="143"/>
      <c r="M316" s="143"/>
      <c r="N316" s="143"/>
      <c r="O316" s="143"/>
      <c r="P316" s="143"/>
    </row>
    <row r="317" spans="1:16" ht="12.75">
      <c r="A317" s="141"/>
      <c r="B317" s="143"/>
      <c r="C317" s="143"/>
      <c r="D317" s="143"/>
      <c r="E317" s="143"/>
      <c r="F317" s="143"/>
      <c r="G317" s="143"/>
      <c r="H317" s="143"/>
      <c r="I317" s="143"/>
      <c r="J317" s="143"/>
      <c r="K317" s="143"/>
      <c r="L317" s="143"/>
      <c r="M317" s="143"/>
      <c r="N317" s="143"/>
      <c r="O317" s="143"/>
      <c r="P317" s="143"/>
    </row>
    <row r="318" spans="1:16" ht="12.75">
      <c r="A318" s="141"/>
      <c r="B318" s="143"/>
      <c r="C318" s="143"/>
      <c r="D318" s="143"/>
      <c r="E318" s="143"/>
      <c r="F318" s="143"/>
      <c r="G318" s="143"/>
      <c r="H318" s="143"/>
      <c r="I318" s="143"/>
      <c r="J318" s="143"/>
      <c r="K318" s="143"/>
      <c r="L318" s="143"/>
      <c r="M318" s="143"/>
      <c r="N318" s="143"/>
      <c r="O318" s="143"/>
      <c r="P318" s="143"/>
    </row>
    <row r="319" spans="1:16" ht="12.75">
      <c r="A319" s="141"/>
      <c r="B319" s="143"/>
      <c r="C319" s="143"/>
      <c r="D319" s="143"/>
      <c r="E319" s="143"/>
      <c r="F319" s="143"/>
      <c r="G319" s="143"/>
      <c r="H319" s="143"/>
      <c r="I319" s="143"/>
      <c r="J319" s="143"/>
      <c r="K319" s="143"/>
      <c r="L319" s="143"/>
      <c r="M319" s="143"/>
      <c r="N319" s="143"/>
      <c r="O319" s="143"/>
      <c r="P319" s="143"/>
    </row>
    <row r="320" ht="12.75">
      <c r="A320" s="139"/>
    </row>
    <row r="321" ht="12.75">
      <c r="A321" s="139"/>
    </row>
    <row r="322" ht="12.75">
      <c r="A322" s="139"/>
    </row>
    <row r="323" ht="12.75">
      <c r="A323" s="139"/>
    </row>
    <row r="324" ht="12.75">
      <c r="A324" s="139"/>
    </row>
    <row r="325" ht="12.75">
      <c r="A325" s="139"/>
    </row>
    <row r="326" ht="12.75">
      <c r="A326" s="139"/>
    </row>
    <row r="327" ht="12.75">
      <c r="A327" s="139"/>
    </row>
    <row r="328" ht="12.75">
      <c r="A328" s="139"/>
    </row>
    <row r="329" ht="12.75">
      <c r="A329" s="139"/>
    </row>
    <row r="330" ht="12.75">
      <c r="A330" s="139"/>
    </row>
    <row r="331" ht="12.75">
      <c r="A331" s="139"/>
    </row>
    <row r="332" ht="12.75">
      <c r="A332" s="139"/>
    </row>
    <row r="333" ht="12.75">
      <c r="A333" s="139"/>
    </row>
    <row r="334" ht="12.75">
      <c r="A334" s="139"/>
    </row>
    <row r="335" ht="12.75">
      <c r="A335" s="139"/>
    </row>
    <row r="336" ht="12.75">
      <c r="A336" s="139"/>
    </row>
    <row r="337" ht="12.75">
      <c r="A337" s="139"/>
    </row>
    <row r="338" ht="12.75">
      <c r="A338" s="139"/>
    </row>
    <row r="339" ht="12.75">
      <c r="A339" s="139"/>
    </row>
    <row r="340" ht="12.75">
      <c r="A340" s="139"/>
    </row>
    <row r="341" ht="12.75">
      <c r="A341" s="139"/>
    </row>
    <row r="342" ht="12.75">
      <c r="A342" s="139"/>
    </row>
    <row r="343" ht="12.75">
      <c r="A343" s="139"/>
    </row>
    <row r="344" ht="12.75">
      <c r="A344" s="139"/>
    </row>
    <row r="345" ht="12.75">
      <c r="A345" s="139"/>
    </row>
    <row r="346" ht="12.75">
      <c r="A346" s="139"/>
    </row>
    <row r="347" ht="12.75">
      <c r="A347" s="139"/>
    </row>
    <row r="348" ht="12.75">
      <c r="A348" s="139"/>
    </row>
    <row r="349" ht="12.75">
      <c r="A349" s="139"/>
    </row>
    <row r="350" ht="12.75">
      <c r="A350" s="139"/>
    </row>
    <row r="351" ht="12.75">
      <c r="A351" s="139"/>
    </row>
    <row r="352" ht="12.75">
      <c r="A352" s="139"/>
    </row>
    <row r="353" ht="12.75">
      <c r="A353" s="139"/>
    </row>
    <row r="354" ht="12.75">
      <c r="A354" s="139"/>
    </row>
    <row r="355" ht="12.75">
      <c r="A355" s="139"/>
    </row>
    <row r="356" ht="12.75">
      <c r="A356" s="139"/>
    </row>
    <row r="357" ht="12.75">
      <c r="A357" s="139"/>
    </row>
    <row r="358" ht="12.75">
      <c r="A358" s="139"/>
    </row>
    <row r="359" ht="12.75">
      <c r="A359" s="139"/>
    </row>
    <row r="360" ht="12.75">
      <c r="A360" s="139"/>
    </row>
    <row r="361" ht="12.75">
      <c r="A361" s="139"/>
    </row>
    <row r="362" ht="12.75">
      <c r="A362" s="139"/>
    </row>
    <row r="363" ht="12.75">
      <c r="A363" s="139"/>
    </row>
  </sheetData>
  <mergeCells count="2">
    <mergeCell ref="A1:P1"/>
    <mergeCell ref="B2:P2"/>
  </mergeCells>
  <printOptions horizontalCentered="1"/>
  <pageMargins left="0.75" right="0.75" top="0.48" bottom="1" header="0.5" footer="0.5"/>
  <pageSetup fitToHeight="5" fitToWidth="1"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workbookViewId="0" topLeftCell="A1">
      <selection activeCell="E20" sqref="E20"/>
    </sheetView>
  </sheetViews>
  <sheetFormatPr defaultColWidth="9.140625" defaultRowHeight="12.75"/>
  <cols>
    <col min="1" max="1" width="32.8515625" style="1" bestFit="1" customWidth="1"/>
    <col min="2" max="2" width="9.57421875" style="1" bestFit="1" customWidth="1"/>
    <col min="3" max="7" width="9.140625" style="70" customWidth="1"/>
    <col min="8" max="16384" width="9.140625" style="1" customWidth="1"/>
  </cols>
  <sheetData>
    <row r="1" spans="1:11" ht="11.25">
      <c r="A1" s="103" t="s">
        <v>196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1.25">
      <c r="A2" s="103" t="s">
        <v>36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2:8" ht="11.25">
      <c r="B3" s="175" t="s">
        <v>37</v>
      </c>
      <c r="C3" s="175"/>
      <c r="D3" s="175"/>
      <c r="E3" s="175"/>
      <c r="F3" s="175"/>
      <c r="G3" s="175"/>
      <c r="H3" s="175"/>
    </row>
    <row r="4" spans="1:11" ht="11.25">
      <c r="A4" s="20"/>
      <c r="B4" s="20"/>
      <c r="C4" s="176" t="s">
        <v>2</v>
      </c>
      <c r="D4" s="177"/>
      <c r="E4" s="177"/>
      <c r="F4" s="21" t="s">
        <v>38</v>
      </c>
      <c r="G4" s="22" t="s">
        <v>39</v>
      </c>
      <c r="H4" s="23" t="s">
        <v>40</v>
      </c>
      <c r="I4" s="178" t="s">
        <v>41</v>
      </c>
      <c r="J4" s="178"/>
      <c r="K4" s="179"/>
    </row>
    <row r="5" spans="1:11" ht="11.25">
      <c r="A5" s="25" t="s">
        <v>42</v>
      </c>
      <c r="B5" s="25" t="s">
        <v>43</v>
      </c>
      <c r="C5" s="26" t="s">
        <v>6</v>
      </c>
      <c r="D5" s="27" t="s">
        <v>7</v>
      </c>
      <c r="E5" s="27" t="s">
        <v>44</v>
      </c>
      <c r="F5" s="28" t="s">
        <v>45</v>
      </c>
      <c r="G5" s="29" t="s">
        <v>46</v>
      </c>
      <c r="H5" s="30" t="s">
        <v>47</v>
      </c>
      <c r="I5" s="174" t="s">
        <v>48</v>
      </c>
      <c r="J5" s="174"/>
      <c r="K5" s="161"/>
    </row>
    <row r="6" spans="1:11" ht="11.25">
      <c r="A6" s="20"/>
      <c r="B6" s="20"/>
      <c r="C6" s="32">
        <v>498</v>
      </c>
      <c r="D6" s="33">
        <v>165</v>
      </c>
      <c r="E6" s="33">
        <f>+C6+D6</f>
        <v>663</v>
      </c>
      <c r="F6" s="32">
        <v>31</v>
      </c>
      <c r="G6" s="34" t="s">
        <v>31</v>
      </c>
      <c r="H6" s="35" t="s">
        <v>31</v>
      </c>
      <c r="I6" s="33" t="s">
        <v>49</v>
      </c>
      <c r="J6" s="36"/>
      <c r="K6" s="37"/>
    </row>
    <row r="7" spans="1:11" ht="11.25">
      <c r="A7" s="38" t="s">
        <v>50</v>
      </c>
      <c r="B7" s="39">
        <v>42</v>
      </c>
      <c r="C7" s="40"/>
      <c r="D7" s="41"/>
      <c r="E7" s="41"/>
      <c r="F7" s="40"/>
      <c r="G7" s="42"/>
      <c r="H7" s="43"/>
      <c r="I7" s="5" t="s">
        <v>51</v>
      </c>
      <c r="J7" s="5"/>
      <c r="K7" s="6"/>
    </row>
    <row r="8" spans="1:11" ht="11.25">
      <c r="A8" s="38"/>
      <c r="B8" s="39" t="s">
        <v>52</v>
      </c>
      <c r="C8" s="44">
        <v>0.45</v>
      </c>
      <c r="D8" s="45">
        <v>0.45</v>
      </c>
      <c r="E8" s="45">
        <v>0.45</v>
      </c>
      <c r="F8" s="44">
        <v>0.45</v>
      </c>
      <c r="G8" s="42"/>
      <c r="H8" s="43"/>
      <c r="I8" s="5" t="s">
        <v>53</v>
      </c>
      <c r="J8" s="5"/>
      <c r="K8" s="6"/>
    </row>
    <row r="9" spans="1:11" ht="11.25">
      <c r="A9" s="38"/>
      <c r="B9" s="39"/>
      <c r="C9" s="46">
        <f>+C6*C8</f>
        <v>224.1</v>
      </c>
      <c r="D9" s="47">
        <f>+D6*D8</f>
        <v>74.25</v>
      </c>
      <c r="E9" s="47">
        <f>+E6*E8</f>
        <v>298.35</v>
      </c>
      <c r="F9" s="46">
        <f>+F6*F8</f>
        <v>13.950000000000001</v>
      </c>
      <c r="G9" s="42" t="s">
        <v>31</v>
      </c>
      <c r="H9" s="43" t="s">
        <v>31</v>
      </c>
      <c r="I9" s="5" t="s">
        <v>284</v>
      </c>
      <c r="J9" s="5"/>
      <c r="K9" s="6"/>
    </row>
    <row r="10" spans="1:11" ht="11.25">
      <c r="A10" s="48"/>
      <c r="B10" s="39"/>
      <c r="C10" s="40"/>
      <c r="D10" s="41"/>
      <c r="E10" s="41"/>
      <c r="F10" s="40"/>
      <c r="G10" s="42"/>
      <c r="H10" s="43"/>
      <c r="I10" s="5"/>
      <c r="J10" s="5"/>
      <c r="K10" s="6"/>
    </row>
    <row r="11" spans="1:11" ht="11.25">
      <c r="A11" s="48" t="s">
        <v>54</v>
      </c>
      <c r="B11" s="39" t="s">
        <v>55</v>
      </c>
      <c r="C11" s="40">
        <v>907</v>
      </c>
      <c r="D11" s="41">
        <v>301</v>
      </c>
      <c r="E11" s="41">
        <f>+C11+D11</f>
        <v>1208</v>
      </c>
      <c r="F11" s="40">
        <v>76</v>
      </c>
      <c r="G11" s="42"/>
      <c r="H11" s="43"/>
      <c r="I11" s="41" t="s">
        <v>56</v>
      </c>
      <c r="J11" s="5"/>
      <c r="K11" s="6"/>
    </row>
    <row r="12" spans="1:11" ht="11.25">
      <c r="A12" s="49"/>
      <c r="B12" s="39" t="s">
        <v>52</v>
      </c>
      <c r="C12" s="44">
        <v>0.55</v>
      </c>
      <c r="D12" s="45">
        <v>0.55</v>
      </c>
      <c r="E12" s="45">
        <v>0.55</v>
      </c>
      <c r="F12" s="44">
        <v>0.55</v>
      </c>
      <c r="G12" s="42"/>
      <c r="H12" s="43"/>
      <c r="I12" s="5"/>
      <c r="J12" s="5"/>
      <c r="K12" s="6"/>
    </row>
    <row r="13" spans="1:11" ht="11.25">
      <c r="A13" s="49"/>
      <c r="B13" s="39"/>
      <c r="C13" s="50">
        <f>+C6*C12</f>
        <v>273.90000000000003</v>
      </c>
      <c r="D13" s="51">
        <f>+D6*D12</f>
        <v>90.75000000000001</v>
      </c>
      <c r="E13" s="51">
        <f>+E6*E12</f>
        <v>364.65000000000003</v>
      </c>
      <c r="F13" s="50">
        <f>+F6*F12</f>
        <v>17.05</v>
      </c>
      <c r="G13" s="42" t="s">
        <v>31</v>
      </c>
      <c r="H13" s="43" t="s">
        <v>31</v>
      </c>
      <c r="I13" s="5"/>
      <c r="J13" s="5"/>
      <c r="K13" s="6"/>
    </row>
    <row r="14" spans="1:11" ht="11.25">
      <c r="A14" s="49"/>
      <c r="B14" s="39"/>
      <c r="C14" s="40">
        <v>666</v>
      </c>
      <c r="D14" s="41">
        <v>221</v>
      </c>
      <c r="E14" s="41">
        <f>+C14+D14</f>
        <v>887</v>
      </c>
      <c r="F14" s="40">
        <v>110</v>
      </c>
      <c r="G14" s="42" t="s">
        <v>31</v>
      </c>
      <c r="H14" s="43" t="s">
        <v>31</v>
      </c>
      <c r="I14" s="5" t="s">
        <v>57</v>
      </c>
      <c r="J14" s="5"/>
      <c r="K14" s="6"/>
    </row>
    <row r="15" spans="1:11" ht="11.25">
      <c r="A15" s="52" t="s">
        <v>58</v>
      </c>
      <c r="B15" s="49"/>
      <c r="C15" s="40">
        <f>+C11+C13+C14</f>
        <v>1846.9</v>
      </c>
      <c r="D15" s="41">
        <f>+D11+D13+D14</f>
        <v>612.75</v>
      </c>
      <c r="E15" s="41">
        <f>+E11+E13+E14</f>
        <v>2459.65</v>
      </c>
      <c r="F15" s="50">
        <f>+F11+F13+F14</f>
        <v>203.05</v>
      </c>
      <c r="G15" s="42" t="s">
        <v>31</v>
      </c>
      <c r="H15" s="43" t="s">
        <v>31</v>
      </c>
      <c r="I15" s="5"/>
      <c r="J15" s="5"/>
      <c r="K15" s="6"/>
    </row>
    <row r="16" spans="1:11" ht="11.25">
      <c r="A16" s="49"/>
      <c r="B16" s="53"/>
      <c r="C16" s="40"/>
      <c r="D16" s="41"/>
      <c r="E16" s="41"/>
      <c r="F16" s="40"/>
      <c r="G16" s="42"/>
      <c r="H16" s="43"/>
      <c r="I16" s="5"/>
      <c r="J16" s="5"/>
      <c r="K16" s="6"/>
    </row>
    <row r="17" spans="1:11" ht="11.25">
      <c r="A17" s="49" t="s">
        <v>59</v>
      </c>
      <c r="B17" s="53">
        <v>493</v>
      </c>
      <c r="C17" s="40">
        <v>664</v>
      </c>
      <c r="D17" s="41">
        <v>220</v>
      </c>
      <c r="E17" s="41">
        <f>+C17+D17</f>
        <v>884</v>
      </c>
      <c r="F17" s="40">
        <v>230</v>
      </c>
      <c r="G17" s="41">
        <v>8</v>
      </c>
      <c r="H17" s="43" t="s">
        <v>31</v>
      </c>
      <c r="I17" s="5" t="s">
        <v>60</v>
      </c>
      <c r="J17" s="5"/>
      <c r="K17" s="6"/>
    </row>
    <row r="18" spans="1:11" ht="11.25">
      <c r="A18" s="49"/>
      <c r="B18" s="49"/>
      <c r="C18" s="40"/>
      <c r="D18" s="41"/>
      <c r="E18" s="41"/>
      <c r="F18" s="40"/>
      <c r="G18" s="42"/>
      <c r="H18" s="43"/>
      <c r="I18" s="5"/>
      <c r="J18" s="5"/>
      <c r="K18" s="6"/>
    </row>
    <row r="19" spans="1:11" ht="11.25">
      <c r="A19" s="49" t="s">
        <v>61</v>
      </c>
      <c r="B19" s="54">
        <v>61</v>
      </c>
      <c r="C19" s="40">
        <v>777</v>
      </c>
      <c r="D19" s="41">
        <v>257</v>
      </c>
      <c r="E19" s="41">
        <f>+C19+D19</f>
        <v>1034</v>
      </c>
      <c r="F19" s="40">
        <v>227</v>
      </c>
      <c r="G19" s="41">
        <v>48</v>
      </c>
      <c r="H19" s="55">
        <v>117</v>
      </c>
      <c r="I19" s="5" t="s">
        <v>62</v>
      </c>
      <c r="J19" s="5"/>
      <c r="K19" s="6"/>
    </row>
    <row r="20" spans="1:11" ht="11.25">
      <c r="A20" s="49"/>
      <c r="B20" s="49"/>
      <c r="C20" s="40"/>
      <c r="D20" s="41"/>
      <c r="E20" s="41"/>
      <c r="F20" s="40"/>
      <c r="G20" s="42"/>
      <c r="H20" s="43"/>
      <c r="I20" s="5"/>
      <c r="J20" s="5"/>
      <c r="K20" s="6"/>
    </row>
    <row r="21" spans="1:11" ht="11.25">
      <c r="A21" s="49" t="s">
        <v>63</v>
      </c>
      <c r="B21" s="56">
        <v>62</v>
      </c>
      <c r="C21" s="40"/>
      <c r="D21" s="41"/>
      <c r="E21" s="41"/>
      <c r="F21" s="40"/>
      <c r="G21" s="42"/>
      <c r="H21" s="43"/>
      <c r="I21" s="5"/>
      <c r="J21" s="5"/>
      <c r="K21" s="6"/>
    </row>
    <row r="22" spans="1:11" ht="11.25">
      <c r="A22" s="49" t="s">
        <v>64</v>
      </c>
      <c r="B22" s="53">
        <v>621</v>
      </c>
      <c r="C22" s="40">
        <v>181</v>
      </c>
      <c r="D22" s="41">
        <v>60</v>
      </c>
      <c r="E22" s="41">
        <f>+C22+D22</f>
        <v>241</v>
      </c>
      <c r="F22" s="40">
        <v>22</v>
      </c>
      <c r="G22" s="42" t="s">
        <v>31</v>
      </c>
      <c r="H22" s="43" t="s">
        <v>31</v>
      </c>
      <c r="I22" s="5" t="s">
        <v>65</v>
      </c>
      <c r="J22" s="5"/>
      <c r="K22" s="6"/>
    </row>
    <row r="23" spans="1:11" ht="11.25">
      <c r="A23" s="49" t="s">
        <v>66</v>
      </c>
      <c r="B23" s="53">
        <v>622</v>
      </c>
      <c r="C23" s="40">
        <v>520</v>
      </c>
      <c r="D23" s="41">
        <v>172</v>
      </c>
      <c r="E23" s="41">
        <f>+C23+D23</f>
        <v>692</v>
      </c>
      <c r="F23" s="40">
        <v>195</v>
      </c>
      <c r="G23" s="41">
        <v>18</v>
      </c>
      <c r="H23" s="43" t="s">
        <v>31</v>
      </c>
      <c r="I23" s="5" t="s">
        <v>67</v>
      </c>
      <c r="J23" s="5"/>
      <c r="K23" s="6"/>
    </row>
    <row r="24" spans="1:11" ht="11.25">
      <c r="A24" s="49"/>
      <c r="B24" s="53"/>
      <c r="C24" s="40"/>
      <c r="D24" s="41"/>
      <c r="E24" s="41"/>
      <c r="F24" s="40"/>
      <c r="G24" s="41"/>
      <c r="H24" s="43"/>
      <c r="I24" s="5"/>
      <c r="J24" s="5"/>
      <c r="K24" s="6"/>
    </row>
    <row r="25" spans="1:11" ht="11.25">
      <c r="A25" s="49" t="s">
        <v>68</v>
      </c>
      <c r="B25" s="56">
        <v>71</v>
      </c>
      <c r="C25" s="40">
        <v>577</v>
      </c>
      <c r="D25" s="41">
        <v>191</v>
      </c>
      <c r="E25" s="41">
        <f>+C25+D25</f>
        <v>768</v>
      </c>
      <c r="F25" s="40">
        <v>96</v>
      </c>
      <c r="G25" s="42" t="s">
        <v>31</v>
      </c>
      <c r="H25" s="6">
        <v>59</v>
      </c>
      <c r="I25" s="5" t="s">
        <v>69</v>
      </c>
      <c r="J25" s="5"/>
      <c r="K25" s="6"/>
    </row>
    <row r="26" spans="1:11" ht="11.25">
      <c r="A26" s="49"/>
      <c r="B26" s="49"/>
      <c r="C26" s="40"/>
      <c r="D26" s="41"/>
      <c r="E26" s="41"/>
      <c r="F26" s="40"/>
      <c r="G26" s="41"/>
      <c r="H26" s="6"/>
      <c r="I26" s="5"/>
      <c r="J26" s="5"/>
      <c r="K26" s="6"/>
    </row>
    <row r="27" spans="1:11" ht="11.25">
      <c r="A27" s="49" t="s">
        <v>70</v>
      </c>
      <c r="B27" s="56">
        <v>72</v>
      </c>
      <c r="C27" s="40"/>
      <c r="D27" s="41"/>
      <c r="E27" s="41"/>
      <c r="F27" s="40"/>
      <c r="G27" s="41"/>
      <c r="H27" s="6"/>
      <c r="I27" s="5"/>
      <c r="J27" s="5"/>
      <c r="K27" s="6"/>
    </row>
    <row r="28" spans="1:11" ht="11.25">
      <c r="A28" s="49" t="s">
        <v>71</v>
      </c>
      <c r="B28" s="53">
        <v>721</v>
      </c>
      <c r="C28" s="40">
        <v>591</v>
      </c>
      <c r="D28" s="41">
        <v>196</v>
      </c>
      <c r="E28" s="41">
        <f>+C28+D28</f>
        <v>787</v>
      </c>
      <c r="F28" s="40">
        <v>181</v>
      </c>
      <c r="G28" s="42" t="s">
        <v>31</v>
      </c>
      <c r="H28" s="6">
        <v>68</v>
      </c>
      <c r="I28" s="5" t="s">
        <v>72</v>
      </c>
      <c r="J28" s="5"/>
      <c r="K28" s="6"/>
    </row>
    <row r="29" spans="1:11" ht="11.25">
      <c r="A29" s="49" t="s">
        <v>73</v>
      </c>
      <c r="B29" s="53">
        <v>722</v>
      </c>
      <c r="C29" s="40">
        <v>653</v>
      </c>
      <c r="D29" s="41">
        <v>216</v>
      </c>
      <c r="E29" s="41">
        <f>+C29+D29</f>
        <v>869</v>
      </c>
      <c r="F29" s="40">
        <v>216</v>
      </c>
      <c r="G29" s="42" t="s">
        <v>31</v>
      </c>
      <c r="H29" s="43" t="s">
        <v>31</v>
      </c>
      <c r="I29" s="5" t="s">
        <v>74</v>
      </c>
      <c r="J29" s="5"/>
      <c r="K29" s="6"/>
    </row>
    <row r="30" spans="1:11" ht="11.25">
      <c r="A30" s="49"/>
      <c r="B30" s="53"/>
      <c r="C30" s="40"/>
      <c r="D30" s="41"/>
      <c r="E30" s="41"/>
      <c r="F30" s="40"/>
      <c r="G30" s="41"/>
      <c r="H30" s="6"/>
      <c r="I30" s="5"/>
      <c r="J30" s="5"/>
      <c r="K30" s="6"/>
    </row>
    <row r="31" spans="1:11" ht="11.25">
      <c r="A31" s="49" t="s">
        <v>75</v>
      </c>
      <c r="B31" s="56">
        <v>82</v>
      </c>
      <c r="C31" s="40">
        <v>122</v>
      </c>
      <c r="D31" s="41">
        <v>40</v>
      </c>
      <c r="E31" s="41">
        <f>+C31+D31</f>
        <v>162</v>
      </c>
      <c r="F31" s="40">
        <v>33</v>
      </c>
      <c r="G31" s="41">
        <v>7</v>
      </c>
      <c r="H31" s="43" t="s">
        <v>31</v>
      </c>
      <c r="I31" s="5" t="s">
        <v>76</v>
      </c>
      <c r="J31" s="5"/>
      <c r="K31" s="6"/>
    </row>
    <row r="32" spans="1:11" ht="11.25">
      <c r="A32" s="49"/>
      <c r="B32" s="49"/>
      <c r="C32" s="40"/>
      <c r="D32" s="41"/>
      <c r="E32" s="41"/>
      <c r="F32" s="40"/>
      <c r="G32" s="41"/>
      <c r="H32" s="55"/>
      <c r="I32" s="5"/>
      <c r="J32" s="5"/>
      <c r="K32" s="6"/>
    </row>
    <row r="33" spans="1:11" ht="11.25">
      <c r="A33" s="49" t="s">
        <v>77</v>
      </c>
      <c r="B33" s="53" t="s">
        <v>31</v>
      </c>
      <c r="C33" s="40">
        <v>126</v>
      </c>
      <c r="D33" s="41">
        <v>42</v>
      </c>
      <c r="E33" s="41">
        <f>+C33+D33</f>
        <v>168</v>
      </c>
      <c r="F33" s="40">
        <v>62</v>
      </c>
      <c r="G33" s="42" t="s">
        <v>31</v>
      </c>
      <c r="H33" s="43" t="s">
        <v>31</v>
      </c>
      <c r="I33" s="5" t="s">
        <v>78</v>
      </c>
      <c r="J33" s="5"/>
      <c r="K33" s="6"/>
    </row>
    <row r="34" spans="1:11" ht="11.25">
      <c r="A34" s="49"/>
      <c r="B34" s="49"/>
      <c r="C34" s="40">
        <v>31</v>
      </c>
      <c r="D34" s="41">
        <v>10</v>
      </c>
      <c r="E34" s="41">
        <f>+C34+D34</f>
        <v>41</v>
      </c>
      <c r="F34" s="40">
        <v>19</v>
      </c>
      <c r="G34" s="42" t="s">
        <v>31</v>
      </c>
      <c r="H34" s="43" t="s">
        <v>31</v>
      </c>
      <c r="I34" s="5" t="s">
        <v>79</v>
      </c>
      <c r="J34" s="5"/>
      <c r="K34" s="6"/>
    </row>
    <row r="35" spans="1:11" ht="11.25">
      <c r="A35" s="49"/>
      <c r="B35" s="49"/>
      <c r="C35" s="40"/>
      <c r="D35" s="41"/>
      <c r="E35" s="41"/>
      <c r="F35" s="40"/>
      <c r="G35" s="41"/>
      <c r="H35" s="6"/>
      <c r="I35" s="5"/>
      <c r="J35" s="5"/>
      <c r="K35" s="6"/>
    </row>
    <row r="36" spans="1:11" ht="11.25">
      <c r="A36" s="57" t="s">
        <v>80</v>
      </c>
      <c r="B36" s="49"/>
      <c r="C36" s="40"/>
      <c r="D36" s="41"/>
      <c r="E36" s="41"/>
      <c r="F36" s="40"/>
      <c r="G36" s="41"/>
      <c r="H36" s="6"/>
      <c r="I36" s="5"/>
      <c r="J36" s="5"/>
      <c r="K36" s="6"/>
    </row>
    <row r="37" spans="1:11" ht="11.25">
      <c r="A37" s="4"/>
      <c r="B37" s="49"/>
      <c r="C37" s="40">
        <v>2314</v>
      </c>
      <c r="D37" s="41">
        <v>767</v>
      </c>
      <c r="E37" s="41">
        <f>+C37+D37</f>
        <v>3081</v>
      </c>
      <c r="F37" s="40">
        <v>219</v>
      </c>
      <c r="G37" s="41">
        <v>29</v>
      </c>
      <c r="H37" s="55">
        <v>74</v>
      </c>
      <c r="I37" s="5" t="s">
        <v>81</v>
      </c>
      <c r="J37" s="5"/>
      <c r="K37" s="6"/>
    </row>
    <row r="38" spans="1:11" ht="11.25">
      <c r="A38" s="4"/>
      <c r="B38" s="49"/>
      <c r="C38" s="40">
        <v>417</v>
      </c>
      <c r="D38" s="41">
        <v>138</v>
      </c>
      <c r="E38" s="41">
        <f>+C38+D38</f>
        <v>555</v>
      </c>
      <c r="F38" s="40">
        <v>260</v>
      </c>
      <c r="G38" s="41">
        <v>18</v>
      </c>
      <c r="H38" s="6"/>
      <c r="I38" s="5" t="s">
        <v>82</v>
      </c>
      <c r="J38" s="5"/>
      <c r="K38" s="6"/>
    </row>
    <row r="39" spans="1:11" ht="11.25">
      <c r="A39" s="4"/>
      <c r="B39" s="49"/>
      <c r="C39" s="40">
        <v>306</v>
      </c>
      <c r="D39" s="41">
        <v>101</v>
      </c>
      <c r="E39" s="41">
        <f>+C39+D39</f>
        <v>407</v>
      </c>
      <c r="F39" s="40">
        <v>45</v>
      </c>
      <c r="G39" s="41"/>
      <c r="H39" s="6"/>
      <c r="I39" s="5" t="s">
        <v>83</v>
      </c>
      <c r="J39" s="5"/>
      <c r="K39" s="6"/>
    </row>
    <row r="40" spans="1:11" ht="11.25">
      <c r="A40" s="52" t="s">
        <v>84</v>
      </c>
      <c r="B40" s="49"/>
      <c r="C40" s="40">
        <f aca="true" t="shared" si="0" ref="C40:H40">+C37+C38+C39</f>
        <v>3037</v>
      </c>
      <c r="D40" s="41">
        <f t="shared" si="0"/>
        <v>1006</v>
      </c>
      <c r="E40" s="41">
        <f t="shared" si="0"/>
        <v>4043</v>
      </c>
      <c r="F40" s="40">
        <f t="shared" si="0"/>
        <v>524</v>
      </c>
      <c r="G40" s="41">
        <f t="shared" si="0"/>
        <v>47</v>
      </c>
      <c r="H40" s="55">
        <f t="shared" si="0"/>
        <v>74</v>
      </c>
      <c r="I40" s="5"/>
      <c r="J40" s="5"/>
      <c r="K40" s="6"/>
    </row>
    <row r="41" spans="1:11" ht="11.25">
      <c r="A41" s="49"/>
      <c r="B41" s="49"/>
      <c r="C41" s="40"/>
      <c r="D41" s="41"/>
      <c r="E41" s="41"/>
      <c r="F41" s="40"/>
      <c r="G41" s="41"/>
      <c r="H41" s="6"/>
      <c r="I41" s="5"/>
      <c r="J41" s="5"/>
      <c r="K41" s="6"/>
    </row>
    <row r="42" spans="1:11" ht="11.25">
      <c r="A42" s="49"/>
      <c r="B42" s="49"/>
      <c r="C42" s="4"/>
      <c r="D42" s="5"/>
      <c r="E42" s="5"/>
      <c r="F42" s="4"/>
      <c r="G42" s="41"/>
      <c r="H42" s="6"/>
      <c r="I42" s="5"/>
      <c r="J42" s="5"/>
      <c r="K42" s="6"/>
    </row>
    <row r="43" spans="1:11" ht="11.25">
      <c r="A43" s="58"/>
      <c r="B43" s="58"/>
      <c r="C43" s="59"/>
      <c r="D43" s="60"/>
      <c r="E43" s="60"/>
      <c r="F43" s="59"/>
      <c r="G43" s="61"/>
      <c r="H43" s="62"/>
      <c r="I43" s="60"/>
      <c r="J43" s="60"/>
      <c r="K43" s="62"/>
    </row>
    <row r="44" spans="1:11" ht="11.25">
      <c r="A44" s="63" t="s">
        <v>85</v>
      </c>
      <c r="B44" s="49"/>
      <c r="C44" s="40">
        <f>+C9+C15+C17+C19+C22+C23+C25+C28+C29+C31+C33+C40+C34</f>
        <v>9350</v>
      </c>
      <c r="D44" s="41">
        <f>+D9+D15+D17+D19+D22+D23+D25+D28+D29+D31+D33+D40+D34</f>
        <v>3097</v>
      </c>
      <c r="E44" s="41">
        <f>+E9+E15+E17+E19+E22+E23+E25+E28+E29+E31+E33+E40+E34</f>
        <v>12447</v>
      </c>
      <c r="F44" s="40">
        <f>+F9+F15+F17+F19+F22+F23+F25+F28+F29+F31+F33+F40+F34</f>
        <v>2022</v>
      </c>
      <c r="G44" s="41">
        <f>+G17+G19+G23+G31+G40</f>
        <v>128</v>
      </c>
      <c r="H44" s="55">
        <f>+H19+H25+H28+H40</f>
        <v>318</v>
      </c>
      <c r="I44" s="5"/>
      <c r="J44" s="5"/>
      <c r="K44" s="6"/>
    </row>
    <row r="45" spans="1:11" ht="11.25">
      <c r="A45" s="63" t="s">
        <v>86</v>
      </c>
      <c r="B45" s="49"/>
      <c r="C45" s="40"/>
      <c r="D45" s="41"/>
      <c r="E45" s="64">
        <v>732</v>
      </c>
      <c r="F45" s="65">
        <v>166.2</v>
      </c>
      <c r="G45" s="65">
        <v>47.7</v>
      </c>
      <c r="H45" s="64">
        <v>9.7</v>
      </c>
      <c r="I45" s="5"/>
      <c r="J45" s="5"/>
      <c r="K45" s="6"/>
    </row>
    <row r="46" spans="1:11" ht="11.25">
      <c r="A46" s="66" t="s">
        <v>87</v>
      </c>
      <c r="B46" s="58"/>
      <c r="C46" s="67"/>
      <c r="D46" s="61"/>
      <c r="E46" s="68">
        <f>+E45/(E44/1000)</f>
        <v>58.80935165100024</v>
      </c>
      <c r="F46" s="69">
        <f>+F45/(F44/1000)</f>
        <v>82.19584569732937</v>
      </c>
      <c r="G46" s="69">
        <f>+G45/(G44/1000)</f>
        <v>372.65625</v>
      </c>
      <c r="H46" s="68">
        <f>+H45/(H44/1000)</f>
        <v>30.503144654088047</v>
      </c>
      <c r="I46" s="60"/>
      <c r="J46" s="60"/>
      <c r="K46" s="62"/>
    </row>
    <row r="48" ht="11.25">
      <c r="C48" s="70" t="s">
        <v>88</v>
      </c>
    </row>
  </sheetData>
  <mergeCells count="6">
    <mergeCell ref="I5:K5"/>
    <mergeCell ref="A1:K1"/>
    <mergeCell ref="A2:K2"/>
    <mergeCell ref="B3:H3"/>
    <mergeCell ref="C4:E4"/>
    <mergeCell ref="I4:K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selection activeCell="I10" sqref="I10"/>
    </sheetView>
  </sheetViews>
  <sheetFormatPr defaultColWidth="9.140625" defaultRowHeight="12.75"/>
  <cols>
    <col min="1" max="1" width="33.421875" style="1" bestFit="1" customWidth="1"/>
    <col min="2" max="2" width="8.7109375" style="1" customWidth="1"/>
    <col min="3" max="7" width="9.140625" style="70" customWidth="1"/>
    <col min="8" max="16384" width="9.140625" style="1" customWidth="1"/>
  </cols>
  <sheetData>
    <row r="1" spans="1:11" ht="11.25">
      <c r="A1" s="103" t="s">
        <v>195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1.25">
      <c r="A2" s="103" t="s">
        <v>36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2:8" ht="11.25">
      <c r="B3" s="175" t="s">
        <v>37</v>
      </c>
      <c r="C3" s="175"/>
      <c r="D3" s="175"/>
      <c r="E3" s="175"/>
      <c r="F3" s="175"/>
      <c r="G3" s="175"/>
      <c r="H3" s="175"/>
    </row>
    <row r="4" spans="1:11" ht="11.25">
      <c r="A4" s="20"/>
      <c r="B4" s="20"/>
      <c r="C4" s="176" t="s">
        <v>2</v>
      </c>
      <c r="D4" s="177"/>
      <c r="E4" s="177"/>
      <c r="F4" s="21" t="s">
        <v>38</v>
      </c>
      <c r="G4" s="22" t="s">
        <v>39</v>
      </c>
      <c r="H4" s="23" t="s">
        <v>40</v>
      </c>
      <c r="I4" s="178" t="s">
        <v>41</v>
      </c>
      <c r="J4" s="178"/>
      <c r="K4" s="179"/>
    </row>
    <row r="5" spans="1:11" ht="11.25">
      <c r="A5" s="25" t="s">
        <v>42</v>
      </c>
      <c r="B5" s="25" t="s">
        <v>43</v>
      </c>
      <c r="C5" s="26" t="s">
        <v>6</v>
      </c>
      <c r="D5" s="27" t="s">
        <v>7</v>
      </c>
      <c r="E5" s="27" t="s">
        <v>44</v>
      </c>
      <c r="F5" s="28" t="s">
        <v>45</v>
      </c>
      <c r="G5" s="29" t="s">
        <v>46</v>
      </c>
      <c r="H5" s="30" t="s">
        <v>47</v>
      </c>
      <c r="I5" s="174" t="s">
        <v>48</v>
      </c>
      <c r="J5" s="174"/>
      <c r="K5" s="161"/>
    </row>
    <row r="6" spans="1:11" ht="11.25">
      <c r="A6" s="49"/>
      <c r="B6" s="49"/>
      <c r="C6" s="32">
        <v>629</v>
      </c>
      <c r="D6" s="33">
        <v>208</v>
      </c>
      <c r="E6" s="33">
        <f>+C6+D6</f>
        <v>837</v>
      </c>
      <c r="F6" s="32">
        <v>39</v>
      </c>
      <c r="G6" s="34" t="s">
        <v>31</v>
      </c>
      <c r="H6" s="35" t="s">
        <v>31</v>
      </c>
      <c r="I6" s="33" t="s">
        <v>49</v>
      </c>
      <c r="J6" s="5"/>
      <c r="K6" s="6"/>
    </row>
    <row r="7" spans="1:11" ht="11.25">
      <c r="A7" s="38" t="s">
        <v>50</v>
      </c>
      <c r="B7" s="39">
        <v>42</v>
      </c>
      <c r="C7" s="40"/>
      <c r="D7" s="41"/>
      <c r="E7" s="41"/>
      <c r="F7" s="40"/>
      <c r="G7" s="41"/>
      <c r="H7" s="6"/>
      <c r="I7" s="5" t="s">
        <v>51</v>
      </c>
      <c r="J7" s="5"/>
      <c r="K7" s="6"/>
    </row>
    <row r="8" spans="1:11" ht="11.25">
      <c r="A8" s="38"/>
      <c r="B8" s="39" t="s">
        <v>52</v>
      </c>
      <c r="C8" s="44">
        <v>0.523</v>
      </c>
      <c r="D8" s="45">
        <v>0.523</v>
      </c>
      <c r="E8" s="45">
        <v>0.523</v>
      </c>
      <c r="F8" s="44">
        <v>0.523</v>
      </c>
      <c r="G8" s="41"/>
      <c r="H8" s="6"/>
      <c r="I8" s="5" t="s">
        <v>53</v>
      </c>
      <c r="J8" s="5"/>
      <c r="K8" s="6"/>
    </row>
    <row r="9" spans="1:11" ht="11.25">
      <c r="A9" s="38"/>
      <c r="B9" s="39"/>
      <c r="C9" s="46">
        <f>+C6*C8</f>
        <v>328.967</v>
      </c>
      <c r="D9" s="47">
        <f>+D6*D8</f>
        <v>108.784</v>
      </c>
      <c r="E9" s="47">
        <f>+E6*E8</f>
        <v>437.75100000000003</v>
      </c>
      <c r="F9" s="46">
        <f>+F6*F8</f>
        <v>20.397000000000002</v>
      </c>
      <c r="G9" s="42" t="s">
        <v>31</v>
      </c>
      <c r="H9" s="43" t="s">
        <v>31</v>
      </c>
      <c r="I9" s="5" t="s">
        <v>283</v>
      </c>
      <c r="J9" s="5"/>
      <c r="K9" s="6"/>
    </row>
    <row r="10" spans="1:11" ht="11.25">
      <c r="A10" s="48"/>
      <c r="B10" s="39"/>
      <c r="C10" s="40"/>
      <c r="D10" s="41"/>
      <c r="E10" s="41"/>
      <c r="F10" s="40"/>
      <c r="G10" s="41"/>
      <c r="H10" s="6"/>
      <c r="I10" s="5"/>
      <c r="J10" s="5"/>
      <c r="K10" s="6"/>
    </row>
    <row r="11" spans="1:11" ht="11.25">
      <c r="A11" s="48" t="s">
        <v>54</v>
      </c>
      <c r="B11" s="39" t="s">
        <v>55</v>
      </c>
      <c r="C11" s="40">
        <v>1578</v>
      </c>
      <c r="D11" s="41">
        <v>523</v>
      </c>
      <c r="E11" s="41">
        <f>+C11+D11</f>
        <v>2101</v>
      </c>
      <c r="F11" s="40">
        <v>172</v>
      </c>
      <c r="G11" s="42" t="s">
        <v>31</v>
      </c>
      <c r="H11" s="43" t="s">
        <v>31</v>
      </c>
      <c r="I11" s="41" t="s">
        <v>56</v>
      </c>
      <c r="J11" s="5"/>
      <c r="K11" s="6"/>
    </row>
    <row r="12" spans="1:11" ht="11.25">
      <c r="A12" s="49"/>
      <c r="B12" s="39" t="s">
        <v>52</v>
      </c>
      <c r="C12" s="44">
        <v>0.477</v>
      </c>
      <c r="D12" s="45">
        <v>0.477</v>
      </c>
      <c r="E12" s="45">
        <v>0.477</v>
      </c>
      <c r="F12" s="44">
        <v>0.477</v>
      </c>
      <c r="G12" s="5"/>
      <c r="H12" s="6"/>
      <c r="I12" s="5"/>
      <c r="J12" s="5"/>
      <c r="K12" s="6"/>
    </row>
    <row r="13" spans="1:11" ht="11.25">
      <c r="A13" s="49"/>
      <c r="B13" s="39"/>
      <c r="C13" s="50">
        <f>+C6*C12</f>
        <v>300.033</v>
      </c>
      <c r="D13" s="51">
        <f>+D6*D12</f>
        <v>99.216</v>
      </c>
      <c r="E13" s="51">
        <f>+E6*E12</f>
        <v>399.24899999999997</v>
      </c>
      <c r="F13" s="50">
        <f>+F6*F12</f>
        <v>18.602999999999998</v>
      </c>
      <c r="G13" s="42" t="s">
        <v>31</v>
      </c>
      <c r="H13" s="43" t="s">
        <v>31</v>
      </c>
      <c r="I13" s="5"/>
      <c r="J13" s="5"/>
      <c r="K13" s="6"/>
    </row>
    <row r="14" spans="1:11" ht="11.25">
      <c r="A14" s="49"/>
      <c r="B14" s="39"/>
      <c r="C14" s="40">
        <v>637</v>
      </c>
      <c r="D14" s="41">
        <v>211</v>
      </c>
      <c r="E14" s="41">
        <f>+C14+D14</f>
        <v>848</v>
      </c>
      <c r="F14" s="40">
        <v>91</v>
      </c>
      <c r="G14" s="42" t="s">
        <v>31</v>
      </c>
      <c r="H14" s="43" t="s">
        <v>31</v>
      </c>
      <c r="I14" s="5" t="s">
        <v>57</v>
      </c>
      <c r="J14" s="5"/>
      <c r="K14" s="6"/>
    </row>
    <row r="15" spans="1:11" ht="11.25">
      <c r="A15" s="52" t="s">
        <v>58</v>
      </c>
      <c r="B15" s="49"/>
      <c r="C15" s="40">
        <f>+C11+C13+C14</f>
        <v>2515.033</v>
      </c>
      <c r="D15" s="51">
        <f>+D11+D13+D14</f>
        <v>833.216</v>
      </c>
      <c r="E15" s="51">
        <f>+E11+E13+E14</f>
        <v>3348.249</v>
      </c>
      <c r="F15" s="50">
        <f>+F11+F13+F14</f>
        <v>281.603</v>
      </c>
      <c r="G15" s="5"/>
      <c r="H15" s="6"/>
      <c r="I15" s="5"/>
      <c r="J15" s="5"/>
      <c r="K15" s="6"/>
    </row>
    <row r="16" spans="1:11" ht="11.25">
      <c r="A16" s="49"/>
      <c r="B16" s="49"/>
      <c r="C16" s="50"/>
      <c r="D16" s="51"/>
      <c r="E16" s="51"/>
      <c r="F16" s="50"/>
      <c r="G16" s="5"/>
      <c r="H16" s="6"/>
      <c r="I16" s="5"/>
      <c r="J16" s="5"/>
      <c r="K16" s="6"/>
    </row>
    <row r="17" spans="1:11" ht="11.25">
      <c r="A17" s="49" t="s">
        <v>59</v>
      </c>
      <c r="B17" s="53">
        <v>493</v>
      </c>
      <c r="C17" s="40">
        <v>738</v>
      </c>
      <c r="D17" s="41">
        <v>244</v>
      </c>
      <c r="E17" s="41">
        <f>+C17+D17</f>
        <v>982</v>
      </c>
      <c r="F17" s="40">
        <v>132</v>
      </c>
      <c r="G17" s="41">
        <v>9</v>
      </c>
      <c r="H17" s="43" t="s">
        <v>31</v>
      </c>
      <c r="I17" s="5" t="s">
        <v>60</v>
      </c>
      <c r="J17" s="5"/>
      <c r="K17" s="6"/>
    </row>
    <row r="18" spans="1:11" ht="11.25">
      <c r="A18" s="49"/>
      <c r="B18" s="49"/>
      <c r="C18" s="40"/>
      <c r="D18" s="41"/>
      <c r="E18" s="41"/>
      <c r="F18" s="40"/>
      <c r="G18" s="41"/>
      <c r="H18" s="6"/>
      <c r="I18" s="5"/>
      <c r="J18" s="5"/>
      <c r="K18" s="6"/>
    </row>
    <row r="19" spans="1:11" ht="11.25">
      <c r="A19" s="49" t="s">
        <v>89</v>
      </c>
      <c r="B19" s="54">
        <v>61</v>
      </c>
      <c r="C19" s="40">
        <v>1121</v>
      </c>
      <c r="D19" s="41">
        <v>371</v>
      </c>
      <c r="E19" s="41">
        <f>+C19+D19</f>
        <v>1492</v>
      </c>
      <c r="F19" s="40">
        <v>268</v>
      </c>
      <c r="G19" s="41">
        <v>47</v>
      </c>
      <c r="H19" s="55">
        <v>134</v>
      </c>
      <c r="I19" s="5" t="s">
        <v>62</v>
      </c>
      <c r="J19" s="5"/>
      <c r="K19" s="6"/>
    </row>
    <row r="20" spans="1:11" ht="11.25">
      <c r="A20" s="49"/>
      <c r="B20" s="49"/>
      <c r="C20" s="40"/>
      <c r="D20" s="41"/>
      <c r="E20" s="41"/>
      <c r="F20" s="40"/>
      <c r="G20" s="41"/>
      <c r="H20" s="6"/>
      <c r="I20" s="5"/>
      <c r="J20" s="5"/>
      <c r="K20" s="6"/>
    </row>
    <row r="21" spans="1:11" ht="11.25">
      <c r="A21" s="49" t="s">
        <v>63</v>
      </c>
      <c r="B21" s="56">
        <v>62</v>
      </c>
      <c r="C21" s="40"/>
      <c r="D21" s="41"/>
      <c r="E21" s="41"/>
      <c r="F21" s="40"/>
      <c r="G21" s="41"/>
      <c r="H21" s="6"/>
      <c r="I21" s="5"/>
      <c r="J21" s="5"/>
      <c r="K21" s="6"/>
    </row>
    <row r="22" spans="1:11" ht="11.25">
      <c r="A22" s="49" t="s">
        <v>64</v>
      </c>
      <c r="B22" s="53">
        <v>621</v>
      </c>
      <c r="C22" s="40">
        <v>209</v>
      </c>
      <c r="D22" s="41">
        <v>69</v>
      </c>
      <c r="E22" s="41">
        <f>+C22+D22</f>
        <v>278</v>
      </c>
      <c r="F22" s="40">
        <v>38</v>
      </c>
      <c r="G22" s="42" t="s">
        <v>31</v>
      </c>
      <c r="H22" s="43" t="s">
        <v>31</v>
      </c>
      <c r="I22" s="5" t="s">
        <v>65</v>
      </c>
      <c r="J22" s="5"/>
      <c r="K22" s="6"/>
    </row>
    <row r="23" spans="1:11" ht="11.25">
      <c r="A23" s="49" t="s">
        <v>66</v>
      </c>
      <c r="B23" s="53">
        <v>622</v>
      </c>
      <c r="C23" s="40">
        <v>539</v>
      </c>
      <c r="D23" s="41">
        <v>178</v>
      </c>
      <c r="E23" s="41">
        <f>+C23+D23</f>
        <v>717</v>
      </c>
      <c r="F23" s="40">
        <v>204</v>
      </c>
      <c r="G23" s="41">
        <v>9</v>
      </c>
      <c r="H23" s="43" t="s">
        <v>31</v>
      </c>
      <c r="I23" s="5" t="s">
        <v>90</v>
      </c>
      <c r="J23" s="5"/>
      <c r="K23" s="6"/>
    </row>
    <row r="24" spans="1:11" ht="11.25">
      <c r="A24" s="49"/>
      <c r="B24" s="53"/>
      <c r="C24" s="40"/>
      <c r="D24" s="41"/>
      <c r="E24" s="41"/>
      <c r="F24" s="40"/>
      <c r="G24" s="41"/>
      <c r="H24" s="6"/>
      <c r="I24" s="5"/>
      <c r="J24" s="5"/>
      <c r="K24" s="6"/>
    </row>
    <row r="25" spans="1:11" ht="11.25">
      <c r="A25" s="49" t="s">
        <v>68</v>
      </c>
      <c r="B25" s="56">
        <v>71</v>
      </c>
      <c r="C25" s="40">
        <v>506</v>
      </c>
      <c r="D25" s="41">
        <v>167</v>
      </c>
      <c r="E25" s="41">
        <f>+C25+D25</f>
        <v>673</v>
      </c>
      <c r="F25" s="40">
        <v>102</v>
      </c>
      <c r="G25" s="41">
        <v>29</v>
      </c>
      <c r="H25" s="43" t="s">
        <v>31</v>
      </c>
      <c r="I25" s="5" t="s">
        <v>69</v>
      </c>
      <c r="J25" s="5"/>
      <c r="K25" s="6"/>
    </row>
    <row r="26" spans="1:11" ht="11.25">
      <c r="A26" s="49"/>
      <c r="B26" s="49"/>
      <c r="C26" s="40"/>
      <c r="D26" s="41"/>
      <c r="E26" s="41"/>
      <c r="F26" s="40"/>
      <c r="G26" s="41"/>
      <c r="H26" s="6"/>
      <c r="I26" s="5"/>
      <c r="J26" s="5"/>
      <c r="K26" s="6"/>
    </row>
    <row r="27" spans="1:11" ht="11.25">
      <c r="A27" s="49" t="s">
        <v>70</v>
      </c>
      <c r="B27" s="56">
        <v>72</v>
      </c>
      <c r="C27" s="40"/>
      <c r="D27" s="41"/>
      <c r="E27" s="41"/>
      <c r="F27" s="40"/>
      <c r="G27" s="41"/>
      <c r="H27" s="6"/>
      <c r="I27" s="5"/>
      <c r="J27" s="5"/>
      <c r="K27" s="6"/>
    </row>
    <row r="28" spans="1:11" ht="11.25">
      <c r="A28" s="49" t="s">
        <v>71</v>
      </c>
      <c r="B28" s="53">
        <v>721</v>
      </c>
      <c r="C28" s="40">
        <v>709</v>
      </c>
      <c r="D28" s="41">
        <v>235</v>
      </c>
      <c r="E28" s="41">
        <f>+C28+D28</f>
        <v>944</v>
      </c>
      <c r="F28" s="40">
        <v>215</v>
      </c>
      <c r="G28" s="41">
        <v>35</v>
      </c>
      <c r="H28" s="43" t="s">
        <v>31</v>
      </c>
      <c r="I28" s="5" t="s">
        <v>72</v>
      </c>
      <c r="J28" s="5"/>
      <c r="K28" s="6"/>
    </row>
    <row r="29" spans="1:11" ht="11.25">
      <c r="A29" s="49" t="s">
        <v>73</v>
      </c>
      <c r="B29" s="53">
        <v>722</v>
      </c>
      <c r="C29" s="40">
        <v>654</v>
      </c>
      <c r="D29" s="41">
        <v>217</v>
      </c>
      <c r="E29" s="41">
        <f>+C29+D29</f>
        <v>871</v>
      </c>
      <c r="F29" s="40">
        <v>203</v>
      </c>
      <c r="G29" s="42" t="s">
        <v>31</v>
      </c>
      <c r="H29" s="43" t="s">
        <v>31</v>
      </c>
      <c r="I29" s="5" t="s">
        <v>74</v>
      </c>
      <c r="J29" s="5"/>
      <c r="K29" s="6"/>
    </row>
    <row r="30" spans="1:11" ht="11.25">
      <c r="A30" s="49"/>
      <c r="B30" s="53"/>
      <c r="C30" s="40"/>
      <c r="D30" s="41"/>
      <c r="E30" s="41"/>
      <c r="F30" s="40"/>
      <c r="G30" s="41"/>
      <c r="H30" s="6"/>
      <c r="I30" s="5"/>
      <c r="J30" s="5"/>
      <c r="K30" s="6"/>
    </row>
    <row r="31" spans="1:11" ht="11.25">
      <c r="A31" s="49" t="s">
        <v>75</v>
      </c>
      <c r="B31" s="56">
        <v>82</v>
      </c>
      <c r="C31" s="40">
        <v>172</v>
      </c>
      <c r="D31" s="41">
        <v>57</v>
      </c>
      <c r="E31" s="41">
        <f>+C31+D31</f>
        <v>229</v>
      </c>
      <c r="F31" s="40">
        <v>29</v>
      </c>
      <c r="G31" s="41">
        <v>8</v>
      </c>
      <c r="H31" s="43" t="s">
        <v>31</v>
      </c>
      <c r="I31" s="5" t="s">
        <v>76</v>
      </c>
      <c r="J31" s="5"/>
      <c r="K31" s="6"/>
    </row>
    <row r="32" spans="1:11" ht="11.25">
      <c r="A32" s="49"/>
      <c r="B32" s="49"/>
      <c r="C32" s="1"/>
      <c r="D32" s="1"/>
      <c r="E32" s="1"/>
      <c r="F32" s="4"/>
      <c r="G32" s="5"/>
      <c r="H32" s="6"/>
      <c r="J32" s="5"/>
      <c r="K32" s="6"/>
    </row>
    <row r="33" spans="1:11" ht="11.25">
      <c r="A33" s="49"/>
      <c r="B33" s="49"/>
      <c r="C33" s="40"/>
      <c r="D33" s="41"/>
      <c r="E33" s="41"/>
      <c r="F33" s="40"/>
      <c r="G33" s="41"/>
      <c r="H33" s="55"/>
      <c r="I33" s="5"/>
      <c r="J33" s="5"/>
      <c r="K33" s="6"/>
    </row>
    <row r="34" spans="1:11" ht="11.25">
      <c r="A34" s="49" t="s">
        <v>77</v>
      </c>
      <c r="B34" s="43" t="s">
        <v>31</v>
      </c>
      <c r="C34" s="40">
        <v>188</v>
      </c>
      <c r="D34" s="41">
        <v>62</v>
      </c>
      <c r="E34" s="41">
        <f>+C34+D34</f>
        <v>250</v>
      </c>
      <c r="F34" s="40">
        <v>82</v>
      </c>
      <c r="G34" s="41">
        <v>18</v>
      </c>
      <c r="H34" s="43" t="s">
        <v>31</v>
      </c>
      <c r="I34" s="5" t="s">
        <v>78</v>
      </c>
      <c r="J34" s="5"/>
      <c r="K34" s="6"/>
    </row>
    <row r="35" spans="1:11" ht="11.25">
      <c r="A35" s="49"/>
      <c r="B35" s="49"/>
      <c r="C35" s="40">
        <v>46</v>
      </c>
      <c r="D35" s="41">
        <v>15</v>
      </c>
      <c r="E35" s="41">
        <f>+C35+D35</f>
        <v>61</v>
      </c>
      <c r="F35" s="40">
        <v>28</v>
      </c>
      <c r="G35" s="42" t="s">
        <v>31</v>
      </c>
      <c r="H35" s="43" t="s">
        <v>31</v>
      </c>
      <c r="I35" s="5" t="s">
        <v>79</v>
      </c>
      <c r="J35" s="5"/>
      <c r="K35" s="6"/>
    </row>
    <row r="36" spans="1:11" ht="11.25">
      <c r="A36" s="49"/>
      <c r="B36" s="49"/>
      <c r="C36" s="40"/>
      <c r="D36" s="41"/>
      <c r="E36" s="41"/>
      <c r="F36" s="40"/>
      <c r="G36" s="41"/>
      <c r="H36" s="6"/>
      <c r="I36" s="5"/>
      <c r="J36" s="5"/>
      <c r="K36" s="6"/>
    </row>
    <row r="37" spans="1:11" ht="11.25">
      <c r="A37" s="57" t="s">
        <v>91</v>
      </c>
      <c r="B37" s="49"/>
      <c r="C37" s="40"/>
      <c r="D37" s="41"/>
      <c r="E37" s="41"/>
      <c r="F37" s="40"/>
      <c r="G37" s="41"/>
      <c r="H37" s="6"/>
      <c r="I37" s="5"/>
      <c r="J37" s="5"/>
      <c r="K37" s="6"/>
    </row>
    <row r="38" spans="1:11" ht="11.25">
      <c r="A38" s="49" t="s">
        <v>81</v>
      </c>
      <c r="B38" s="49"/>
      <c r="C38" s="40">
        <v>2170</v>
      </c>
      <c r="D38" s="41">
        <v>719</v>
      </c>
      <c r="E38" s="41">
        <f>+C38+D38</f>
        <v>2889</v>
      </c>
      <c r="F38" s="40">
        <v>269</v>
      </c>
      <c r="G38" s="41">
        <v>18</v>
      </c>
      <c r="H38" s="55">
        <v>128</v>
      </c>
      <c r="I38" s="5"/>
      <c r="J38" s="5"/>
      <c r="K38" s="6"/>
    </row>
    <row r="39" spans="1:11" ht="11.25">
      <c r="A39" s="49" t="s">
        <v>82</v>
      </c>
      <c r="B39" s="49"/>
      <c r="C39" s="40">
        <v>451</v>
      </c>
      <c r="D39" s="41">
        <v>149</v>
      </c>
      <c r="E39" s="41">
        <f>+C39+D39</f>
        <v>600</v>
      </c>
      <c r="F39" s="40">
        <v>139</v>
      </c>
      <c r="G39" s="41"/>
      <c r="H39" s="6"/>
      <c r="I39" s="5"/>
      <c r="J39" s="5"/>
      <c r="K39" s="6"/>
    </row>
    <row r="40" spans="1:11" ht="11.25">
      <c r="A40" s="49" t="s">
        <v>83</v>
      </c>
      <c r="B40" s="49"/>
      <c r="C40" s="40">
        <v>401</v>
      </c>
      <c r="D40" s="41">
        <v>133</v>
      </c>
      <c r="E40" s="41">
        <f>+C40+D40</f>
        <v>534</v>
      </c>
      <c r="F40" s="40">
        <v>87</v>
      </c>
      <c r="G40" s="41"/>
      <c r="H40" s="6"/>
      <c r="I40" s="5"/>
      <c r="J40" s="5"/>
      <c r="K40" s="6"/>
    </row>
    <row r="41" spans="1:11" ht="11.25">
      <c r="A41" s="49"/>
      <c r="B41" s="49"/>
      <c r="C41" s="40">
        <f aca="true" t="shared" si="0" ref="C41:H41">+C38+C39+C40</f>
        <v>3022</v>
      </c>
      <c r="D41" s="41">
        <f t="shared" si="0"/>
        <v>1001</v>
      </c>
      <c r="E41" s="41">
        <f t="shared" si="0"/>
        <v>4023</v>
      </c>
      <c r="F41" s="40">
        <f t="shared" si="0"/>
        <v>495</v>
      </c>
      <c r="G41" s="41">
        <f t="shared" si="0"/>
        <v>18</v>
      </c>
      <c r="H41" s="55">
        <f t="shared" si="0"/>
        <v>128</v>
      </c>
      <c r="I41" s="5"/>
      <c r="J41" s="5"/>
      <c r="K41" s="6"/>
    </row>
    <row r="42" spans="1:11" ht="11.25">
      <c r="A42" s="49"/>
      <c r="B42" s="49"/>
      <c r="C42" s="4"/>
      <c r="D42" s="5"/>
      <c r="E42" s="5"/>
      <c r="F42" s="4"/>
      <c r="G42" s="41"/>
      <c r="H42" s="6"/>
      <c r="I42" s="5"/>
      <c r="J42" s="5"/>
      <c r="K42" s="6"/>
    </row>
    <row r="43" spans="1:11" ht="11.25">
      <c r="A43" s="63" t="s">
        <v>85</v>
      </c>
      <c r="B43" s="49"/>
      <c r="C43" s="40">
        <f>+C9+C15+C17+C19+C22+C23+C25+C28+C29+C31+C34+C41+C35</f>
        <v>10748</v>
      </c>
      <c r="D43" s="41">
        <f>+D9+D15+D17+D19+D22+D23+D25+D28+D29+D31+D34+D41+D35</f>
        <v>3558</v>
      </c>
      <c r="E43" s="41">
        <f>+E9+E15+E17+E19+E22+E23+E25+E28+E29+E31+E34+E41+E35</f>
        <v>14306</v>
      </c>
      <c r="F43" s="40">
        <f>+F9+F15+F17+F19+F22+F23+F25+F28+F29+F31+F34+F41+F35</f>
        <v>2098</v>
      </c>
      <c r="G43" s="41">
        <f>+G17+G23+G25+G28+G31+G19+G34+G41</f>
        <v>173</v>
      </c>
      <c r="H43" s="55">
        <f>+H19+H41</f>
        <v>262</v>
      </c>
      <c r="I43" s="5"/>
      <c r="J43" s="5"/>
      <c r="K43" s="6"/>
    </row>
    <row r="44" spans="1:11" ht="11.25">
      <c r="A44" s="63" t="s">
        <v>86</v>
      </c>
      <c r="B44" s="49"/>
      <c r="C44" s="40"/>
      <c r="D44" s="41"/>
      <c r="E44" s="41">
        <v>788.8</v>
      </c>
      <c r="F44" s="40">
        <v>174.4</v>
      </c>
      <c r="G44" s="41">
        <v>55.7</v>
      </c>
      <c r="H44" s="6">
        <v>7.9</v>
      </c>
      <c r="I44" s="5"/>
      <c r="J44" s="5"/>
      <c r="K44" s="6"/>
    </row>
    <row r="45" spans="1:11" ht="11.25">
      <c r="A45" s="66" t="s">
        <v>92</v>
      </c>
      <c r="B45" s="58"/>
      <c r="C45" s="67"/>
      <c r="D45" s="61"/>
      <c r="E45" s="69">
        <f>+E44/(E43/1000)</f>
        <v>55.137704459667276</v>
      </c>
      <c r="F45" s="71">
        <f>+F44/(F43/1000)</f>
        <v>83.12678741658723</v>
      </c>
      <c r="G45" s="69">
        <f>+G44/(G43/1000)</f>
        <v>321.9653179190752</v>
      </c>
      <c r="H45" s="68">
        <f>+H44/(H43/1000)</f>
        <v>30.15267175572519</v>
      </c>
      <c r="I45" s="60"/>
      <c r="J45" s="60"/>
      <c r="K45" s="62"/>
    </row>
    <row r="47" ht="11.25">
      <c r="B47" s="70" t="s">
        <v>88</v>
      </c>
    </row>
  </sheetData>
  <mergeCells count="6">
    <mergeCell ref="C4:E4"/>
    <mergeCell ref="I4:K4"/>
    <mergeCell ref="I5:K5"/>
    <mergeCell ref="A1:K1"/>
    <mergeCell ref="A2:K2"/>
    <mergeCell ref="B3:H3"/>
  </mergeCells>
  <printOptions horizontalCentered="1"/>
  <pageMargins left="0.75" right="0.75" top="1" bottom="1" header="0.5" footer="0.5"/>
  <pageSetup fitToHeight="1" fitToWidth="1"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workbookViewId="0" topLeftCell="A1">
      <selection activeCell="A4" sqref="A4"/>
    </sheetView>
  </sheetViews>
  <sheetFormatPr defaultColWidth="9.140625" defaultRowHeight="12.75"/>
  <cols>
    <col min="1" max="1" width="32.8515625" style="1" bestFit="1" customWidth="1"/>
    <col min="2" max="2" width="9.57421875" style="1" bestFit="1" customWidth="1"/>
    <col min="3" max="5" width="9.140625" style="70" customWidth="1"/>
    <col min="6" max="16384" width="9.140625" style="1" customWidth="1"/>
  </cols>
  <sheetData>
    <row r="1" spans="1:9" ht="11.25">
      <c r="A1" s="103" t="s">
        <v>194</v>
      </c>
      <c r="B1" s="103"/>
      <c r="C1" s="103"/>
      <c r="D1" s="103"/>
      <c r="E1" s="103"/>
      <c r="F1" s="103"/>
      <c r="G1" s="103"/>
      <c r="H1" s="103"/>
      <c r="I1" s="103"/>
    </row>
    <row r="2" spans="1:9" ht="11.25">
      <c r="A2" s="103" t="s">
        <v>93</v>
      </c>
      <c r="B2" s="103"/>
      <c r="C2" s="103"/>
      <c r="D2" s="103"/>
      <c r="E2" s="103"/>
      <c r="F2" s="103"/>
      <c r="G2" s="103"/>
      <c r="H2" s="103"/>
      <c r="I2" s="103"/>
    </row>
    <row r="3" spans="1:9" ht="12.75" customHeight="1">
      <c r="A3" s="175" t="s">
        <v>285</v>
      </c>
      <c r="B3" s="175"/>
      <c r="C3" s="175"/>
      <c r="D3" s="175"/>
      <c r="E3" s="175"/>
      <c r="F3" s="175"/>
      <c r="G3" s="175"/>
      <c r="H3" s="175"/>
      <c r="I3" s="175"/>
    </row>
    <row r="4" spans="1:9" ht="11.25">
      <c r="A4" s="72"/>
      <c r="B4" s="20"/>
      <c r="C4" s="36"/>
      <c r="D4" s="22" t="s">
        <v>38</v>
      </c>
      <c r="E4" s="22" t="s">
        <v>39</v>
      </c>
      <c r="F4" s="24" t="s">
        <v>40</v>
      </c>
      <c r="G4" s="72"/>
      <c r="H4" s="23" t="s">
        <v>52</v>
      </c>
      <c r="I4" s="73">
        <v>1998</v>
      </c>
    </row>
    <row r="5" spans="1:9" ht="11.25">
      <c r="A5" s="74" t="s">
        <v>42</v>
      </c>
      <c r="B5" s="25" t="s">
        <v>43</v>
      </c>
      <c r="C5" s="27" t="s">
        <v>2</v>
      </c>
      <c r="D5" s="29" t="s">
        <v>45</v>
      </c>
      <c r="E5" s="29" t="s">
        <v>46</v>
      </c>
      <c r="F5" s="31" t="s">
        <v>47</v>
      </c>
      <c r="G5" s="74" t="s">
        <v>44</v>
      </c>
      <c r="H5" s="75" t="s">
        <v>94</v>
      </c>
      <c r="I5" s="76"/>
    </row>
    <row r="6" spans="1:9" ht="11.25">
      <c r="A6" s="4"/>
      <c r="B6" s="49"/>
      <c r="C6" s="41"/>
      <c r="D6" s="41"/>
      <c r="E6" s="42"/>
      <c r="F6" s="42"/>
      <c r="G6" s="4"/>
      <c r="H6" s="6"/>
      <c r="I6" s="20"/>
    </row>
    <row r="7" spans="1:9" ht="11.25">
      <c r="A7" s="77" t="s">
        <v>50</v>
      </c>
      <c r="B7" s="39">
        <v>42</v>
      </c>
      <c r="C7" s="65">
        <v>18517.229099542143</v>
      </c>
      <c r="D7" s="65">
        <v>1146.632047477745</v>
      </c>
      <c r="E7" s="78">
        <v>0</v>
      </c>
      <c r="F7" s="78">
        <v>0</v>
      </c>
      <c r="G7" s="79">
        <v>19663.86114701989</v>
      </c>
      <c r="H7" s="80">
        <f>+G7/G$32</f>
        <v>0.019740280838933717</v>
      </c>
      <c r="I7" s="81">
        <f>+((H7/100)*I$32)*100</f>
        <v>18626.928999617856</v>
      </c>
    </row>
    <row r="8" spans="1:9" ht="11.25">
      <c r="A8" s="82"/>
      <c r="B8" s="39"/>
      <c r="C8" s="41"/>
      <c r="D8" s="41"/>
      <c r="E8" s="83"/>
      <c r="F8" s="83"/>
      <c r="G8" s="4"/>
      <c r="H8" s="6"/>
      <c r="I8" s="49"/>
    </row>
    <row r="9" spans="1:9" ht="11.25">
      <c r="A9" s="82" t="s">
        <v>54</v>
      </c>
      <c r="B9" s="39" t="s">
        <v>55</v>
      </c>
      <c r="C9" s="65">
        <v>152659.30133966423</v>
      </c>
      <c r="D9" s="65">
        <v>16689.86646884273</v>
      </c>
      <c r="E9" s="78">
        <v>0</v>
      </c>
      <c r="F9" s="78">
        <v>0</v>
      </c>
      <c r="G9" s="79">
        <v>169349.16780850696</v>
      </c>
      <c r="H9" s="80">
        <f>+G9/G$32</f>
        <v>0.17000730972341518</v>
      </c>
      <c r="I9" s="81">
        <f>+((H9/100)*I$32)*100</f>
        <v>160418.89745501455</v>
      </c>
    </row>
    <row r="10" spans="1:9" ht="11.25">
      <c r="A10" s="4"/>
      <c r="B10" s="53"/>
      <c r="C10" s="41"/>
      <c r="D10" s="41"/>
      <c r="E10" s="42"/>
      <c r="F10" s="42"/>
      <c r="G10" s="4"/>
      <c r="H10" s="6"/>
      <c r="I10" s="49"/>
    </row>
    <row r="11" spans="1:9" ht="11.25">
      <c r="A11" s="4" t="s">
        <v>95</v>
      </c>
      <c r="B11" s="53">
        <v>493</v>
      </c>
      <c r="C11" s="65">
        <v>54865.86399864338</v>
      </c>
      <c r="D11" s="65">
        <v>18905.044510385756</v>
      </c>
      <c r="E11" s="65">
        <v>2981.25</v>
      </c>
      <c r="F11" s="78">
        <v>0</v>
      </c>
      <c r="G11" s="79">
        <v>76752.15850902913</v>
      </c>
      <c r="H11" s="80">
        <f>+G11/G$32</f>
        <v>0.07705044053325255</v>
      </c>
      <c r="I11" s="81">
        <f>+((H11/100)*I$32)*100</f>
        <v>72704.79568717712</v>
      </c>
    </row>
    <row r="12" spans="1:9" ht="11.25">
      <c r="A12" s="4"/>
      <c r="B12" s="49"/>
      <c r="C12" s="41"/>
      <c r="D12" s="41"/>
      <c r="E12" s="42"/>
      <c r="F12" s="42"/>
      <c r="G12" s="4"/>
      <c r="H12" s="6"/>
      <c r="I12" s="49"/>
    </row>
    <row r="13" spans="1:9" ht="11.25">
      <c r="A13" s="4" t="s">
        <v>89</v>
      </c>
      <c r="B13" s="54">
        <v>61</v>
      </c>
      <c r="C13" s="65">
        <v>64175.68255044938</v>
      </c>
      <c r="D13" s="65">
        <v>18658.456973293767</v>
      </c>
      <c r="E13" s="84">
        <v>17887.5</v>
      </c>
      <c r="F13" s="84">
        <v>3568.8679245283015</v>
      </c>
      <c r="G13" s="79">
        <v>104290.50744827146</v>
      </c>
      <c r="H13" s="80">
        <f>+G13/G$32</f>
        <v>0.10469581179766377</v>
      </c>
      <c r="I13" s="81">
        <f>+((H13/100)*I$32)*100</f>
        <v>98790.96801227554</v>
      </c>
    </row>
    <row r="14" spans="1:9" ht="11.25">
      <c r="A14" s="4"/>
      <c r="B14" s="49"/>
      <c r="C14" s="41"/>
      <c r="D14" s="41"/>
      <c r="E14" s="42"/>
      <c r="F14" s="42"/>
      <c r="G14" s="4"/>
      <c r="H14" s="6"/>
      <c r="I14" s="49"/>
    </row>
    <row r="15" spans="1:9" ht="11.25">
      <c r="A15" s="4" t="s">
        <v>63</v>
      </c>
      <c r="B15" s="56">
        <v>62</v>
      </c>
      <c r="C15" s="41"/>
      <c r="D15" s="41"/>
      <c r="E15" s="42"/>
      <c r="F15" s="42"/>
      <c r="G15" s="4"/>
      <c r="H15" s="6"/>
      <c r="I15" s="49"/>
    </row>
    <row r="16" spans="1:9" ht="11.25">
      <c r="A16" s="4" t="s">
        <v>64</v>
      </c>
      <c r="B16" s="53">
        <v>621</v>
      </c>
      <c r="C16" s="65">
        <v>14957.775139901645</v>
      </c>
      <c r="D16" s="65">
        <v>1808.3086053412462</v>
      </c>
      <c r="E16" s="78">
        <v>0</v>
      </c>
      <c r="F16" s="78">
        <v>0</v>
      </c>
      <c r="G16" s="79">
        <v>16766.08374524289</v>
      </c>
      <c r="H16" s="80">
        <f>+G16/G$32</f>
        <v>0.01683124180066412</v>
      </c>
      <c r="I16" s="81">
        <f>+((H16/100)*I$32)*100</f>
        <v>15881.95976310666</v>
      </c>
    </row>
    <row r="17" spans="1:9" ht="11.25">
      <c r="A17" s="4" t="s">
        <v>66</v>
      </c>
      <c r="B17" s="53">
        <v>622</v>
      </c>
      <c r="C17" s="65">
        <v>42949.2962523317</v>
      </c>
      <c r="D17" s="65">
        <v>16028.189910979228</v>
      </c>
      <c r="E17" s="65">
        <v>6707.8125</v>
      </c>
      <c r="F17" s="78">
        <v>0</v>
      </c>
      <c r="G17" s="79">
        <v>65685.29866331092</v>
      </c>
      <c r="H17" s="80">
        <f>+G17/G$32</f>
        <v>0.06594057153416716</v>
      </c>
      <c r="I17" s="81">
        <f>+((H17/100)*I$32)*100</f>
        <v>62221.52329964014</v>
      </c>
    </row>
    <row r="18" spans="1:9" ht="11.25">
      <c r="A18" s="4"/>
      <c r="B18" s="53"/>
      <c r="C18" s="65"/>
      <c r="D18" s="65"/>
      <c r="E18" s="65"/>
      <c r="F18" s="84"/>
      <c r="G18" s="79"/>
      <c r="H18" s="6"/>
      <c r="I18" s="49"/>
    </row>
    <row r="19" spans="1:9" ht="11.25">
      <c r="A19" s="4" t="s">
        <v>68</v>
      </c>
      <c r="B19" s="56">
        <v>71</v>
      </c>
      <c r="C19" s="65">
        <v>47666.27098524674</v>
      </c>
      <c r="D19" s="65">
        <v>7890.8011869436195</v>
      </c>
      <c r="E19" s="65">
        <v>0</v>
      </c>
      <c r="F19" s="65">
        <v>1799.6855345911947</v>
      </c>
      <c r="G19" s="79">
        <v>57356.75770678155</v>
      </c>
      <c r="H19" s="80">
        <f>+G19/G$32</f>
        <v>0.05757966335691592</v>
      </c>
      <c r="I19" s="81">
        <f>+((H19/100)*I$32)*100</f>
        <v>54332.17034358586</v>
      </c>
    </row>
    <row r="20" spans="1:9" ht="11.25">
      <c r="A20" s="4"/>
      <c r="B20" s="49"/>
      <c r="C20" s="65"/>
      <c r="D20" s="65"/>
      <c r="E20" s="65"/>
      <c r="F20" s="65"/>
      <c r="G20" s="79"/>
      <c r="H20" s="6"/>
      <c r="I20" s="49"/>
    </row>
    <row r="21" spans="1:9" ht="11.25">
      <c r="A21" s="4" t="s">
        <v>70</v>
      </c>
      <c r="B21" s="56">
        <v>72</v>
      </c>
      <c r="C21" s="5"/>
      <c r="D21" s="5"/>
      <c r="E21" s="5"/>
      <c r="F21" s="5"/>
      <c r="G21" s="4"/>
      <c r="H21" s="6"/>
      <c r="I21" s="49"/>
    </row>
    <row r="22" spans="1:9" ht="11.25">
      <c r="A22" s="4" t="s">
        <v>71</v>
      </c>
      <c r="B22" s="53">
        <v>721</v>
      </c>
      <c r="C22" s="78">
        <v>48845.514668475495</v>
      </c>
      <c r="D22" s="78">
        <v>14877.448071216617</v>
      </c>
      <c r="E22" s="78">
        <v>0</v>
      </c>
      <c r="F22" s="78">
        <v>2074.213836477987</v>
      </c>
      <c r="G22" s="85">
        <v>65797.1765761701</v>
      </c>
      <c r="H22" s="80">
        <f>+G22/G$32</f>
        <v>0.0660528842383203</v>
      </c>
      <c r="I22" s="81">
        <f>+((H22/100)*I$32)*100</f>
        <v>62327.50156727903</v>
      </c>
    </row>
    <row r="23" spans="1:9" ht="11.25">
      <c r="A23" s="4" t="s">
        <v>73</v>
      </c>
      <c r="B23" s="53">
        <v>722</v>
      </c>
      <c r="C23" s="78">
        <v>53934.882143462775</v>
      </c>
      <c r="D23" s="78">
        <v>17754.302670623147</v>
      </c>
      <c r="E23" s="78">
        <v>0</v>
      </c>
      <c r="F23" s="78">
        <v>0</v>
      </c>
      <c r="G23" s="85">
        <v>71689.18481408592</v>
      </c>
      <c r="H23" s="80">
        <f>+G23/G$32</f>
        <v>0.07196779059634228</v>
      </c>
      <c r="I23" s="81">
        <f>+((H23/100)*I$32)*100</f>
        <v>67908.80720670859</v>
      </c>
    </row>
    <row r="24" spans="1:9" ht="11.25">
      <c r="A24" s="4"/>
      <c r="B24" s="53"/>
      <c r="C24" s="41"/>
      <c r="D24" s="41"/>
      <c r="E24" s="41"/>
      <c r="F24" s="5"/>
      <c r="G24" s="4"/>
      <c r="H24" s="6"/>
      <c r="I24" s="49"/>
    </row>
    <row r="25" spans="1:9" ht="11.25">
      <c r="A25" s="4" t="s">
        <v>75</v>
      </c>
      <c r="B25" s="56">
        <v>82</v>
      </c>
      <c r="C25" s="65">
        <v>10054.604035950484</v>
      </c>
      <c r="D25" s="65">
        <v>2712.4629080118693</v>
      </c>
      <c r="E25" s="65">
        <v>2608.59375</v>
      </c>
      <c r="F25" s="78">
        <v>0</v>
      </c>
      <c r="G25" s="79">
        <v>15375.660693962353</v>
      </c>
      <c r="H25" s="80">
        <f>+G25/G$32</f>
        <v>0.015435415146275612</v>
      </c>
      <c r="I25" s="81">
        <f>+((H25/100)*I$32)*100</f>
        <v>14564.857732025666</v>
      </c>
    </row>
    <row r="26" spans="1:9" ht="11.25">
      <c r="A26" s="4"/>
      <c r="B26" s="49"/>
      <c r="C26" s="41"/>
      <c r="D26" s="41"/>
      <c r="E26" s="41"/>
      <c r="F26" s="41"/>
      <c r="G26" s="4"/>
      <c r="H26" s="6"/>
      <c r="I26" s="49"/>
    </row>
    <row r="27" spans="1:9" ht="11.25">
      <c r="A27" s="4" t="s">
        <v>77</v>
      </c>
      <c r="B27" s="53" t="s">
        <v>31</v>
      </c>
      <c r="C27" s="65">
        <v>10426.996778022723</v>
      </c>
      <c r="D27" s="65">
        <v>5096.142433234421</v>
      </c>
      <c r="E27" s="78">
        <v>0</v>
      </c>
      <c r="F27" s="78">
        <v>0</v>
      </c>
      <c r="G27" s="79">
        <v>15523.139211257145</v>
      </c>
      <c r="H27" s="80">
        <f>+G27/G$32</f>
        <v>0.015583466809544703</v>
      </c>
      <c r="I27" s="81">
        <f>+((H27/100)*I$32)*100</f>
        <v>14704.559281486383</v>
      </c>
    </row>
    <row r="28" spans="1:9" ht="11.25">
      <c r="A28" s="4"/>
      <c r="B28" s="49"/>
      <c r="C28" s="65">
        <v>2544.683737493641</v>
      </c>
      <c r="D28" s="65">
        <v>1561.7210682492582</v>
      </c>
      <c r="E28" s="78">
        <v>0</v>
      </c>
      <c r="F28" s="78">
        <v>0</v>
      </c>
      <c r="G28" s="79">
        <v>4106.404805742899</v>
      </c>
      <c r="H28" s="80">
        <f>+G28/G$32</f>
        <v>0.004122363532657318</v>
      </c>
      <c r="I28" s="81">
        <f>+((H28/100)*I$32)*100</f>
        <v>3889.8622294154447</v>
      </c>
    </row>
    <row r="29" spans="1:9" ht="11.25">
      <c r="A29" s="4"/>
      <c r="B29" s="49"/>
      <c r="C29" s="41"/>
      <c r="D29" s="41"/>
      <c r="E29" s="41"/>
      <c r="F29" s="5"/>
      <c r="G29" s="4"/>
      <c r="H29" s="6"/>
      <c r="I29" s="49"/>
    </row>
    <row r="30" spans="1:9" ht="11.25">
      <c r="A30" s="86" t="s">
        <v>96</v>
      </c>
      <c r="B30" s="49"/>
      <c r="C30" s="65">
        <v>250930.64269967782</v>
      </c>
      <c r="D30" s="65">
        <v>43070.62314540059</v>
      </c>
      <c r="E30" s="65">
        <v>17514.84375</v>
      </c>
      <c r="F30" s="65">
        <v>2257.2327044025155</v>
      </c>
      <c r="G30" s="79">
        <v>313773.3422994809</v>
      </c>
      <c r="H30" s="80">
        <f>+G30/G$32</f>
        <v>0.31499276009184735</v>
      </c>
      <c r="I30" s="81">
        <f>+((H30/100)*I$32)*100</f>
        <v>297227.16842266714</v>
      </c>
    </row>
    <row r="31" spans="1:9" ht="11.25">
      <c r="A31" s="4"/>
      <c r="B31" s="49"/>
      <c r="C31" s="41"/>
      <c r="D31" s="41"/>
      <c r="E31" s="41"/>
      <c r="F31" s="5"/>
      <c r="G31" s="4"/>
      <c r="H31" s="6"/>
      <c r="I31" s="49"/>
    </row>
    <row r="32" spans="1:9" ht="11.25">
      <c r="A32" s="87" t="s">
        <v>97</v>
      </c>
      <c r="B32" s="58"/>
      <c r="C32" s="88">
        <f>SUM(C7:C30)</f>
        <v>772528.7434288622</v>
      </c>
      <c r="D32" s="88">
        <v>166200</v>
      </c>
      <c r="E32" s="88">
        <v>47700</v>
      </c>
      <c r="F32" s="88">
        <v>9700</v>
      </c>
      <c r="G32" s="89">
        <v>996128.7434288622</v>
      </c>
      <c r="H32" s="62"/>
      <c r="I32" s="90">
        <f>943600</f>
        <v>943600</v>
      </c>
    </row>
    <row r="34" ht="11.25">
      <c r="B34" s="1" t="s">
        <v>98</v>
      </c>
    </row>
    <row r="35" ht="11.25">
      <c r="B35" s="1" t="s">
        <v>99</v>
      </c>
    </row>
    <row r="37" ht="11.25">
      <c r="B37" s="1" t="s">
        <v>100</v>
      </c>
    </row>
  </sheetData>
  <mergeCells count="3">
    <mergeCell ref="A3:I3"/>
    <mergeCell ref="A1:I1"/>
    <mergeCell ref="A2:I2"/>
  </mergeCells>
  <printOptions horizontalCentered="1"/>
  <pageMargins left="0.75" right="0.75" top="1" bottom="1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workbookViewId="0" topLeftCell="A1">
      <selection activeCell="A4" sqref="A4"/>
    </sheetView>
  </sheetViews>
  <sheetFormatPr defaultColWidth="9.140625" defaultRowHeight="12.75"/>
  <cols>
    <col min="1" max="1" width="32.8515625" style="1" bestFit="1" customWidth="1"/>
    <col min="2" max="2" width="9.57421875" style="1" bestFit="1" customWidth="1"/>
    <col min="3" max="5" width="9.140625" style="70" customWidth="1"/>
    <col min="6" max="16384" width="9.140625" style="1" customWidth="1"/>
  </cols>
  <sheetData>
    <row r="1" spans="1:10" ht="11.25">
      <c r="A1" s="103" t="s">
        <v>193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1.25">
      <c r="A2" s="103" t="s">
        <v>101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9" ht="12.75" customHeight="1">
      <c r="A3" s="175" t="s">
        <v>286</v>
      </c>
      <c r="B3" s="175"/>
      <c r="C3" s="180"/>
      <c r="D3" s="180"/>
      <c r="E3" s="180"/>
      <c r="F3" s="180"/>
      <c r="G3" s="180"/>
      <c r="H3" s="180"/>
      <c r="I3" s="180"/>
    </row>
    <row r="4" spans="1:10" ht="11.25">
      <c r="A4" s="72"/>
      <c r="B4" s="20"/>
      <c r="C4" s="181">
        <v>2003</v>
      </c>
      <c r="D4" s="178"/>
      <c r="E4" s="178"/>
      <c r="F4" s="178"/>
      <c r="G4" s="178"/>
      <c r="H4" s="178"/>
      <c r="I4" s="20"/>
      <c r="J4" s="20"/>
    </row>
    <row r="5" spans="1:10" ht="11.25">
      <c r="A5" s="4"/>
      <c r="B5" s="49"/>
      <c r="C5" s="72"/>
      <c r="D5" s="22" t="s">
        <v>38</v>
      </c>
      <c r="E5" s="22" t="s">
        <v>39</v>
      </c>
      <c r="F5" s="23" t="s">
        <v>40</v>
      </c>
      <c r="G5" s="72"/>
      <c r="H5" s="24" t="s">
        <v>52</v>
      </c>
      <c r="I5" s="54">
        <v>2002</v>
      </c>
      <c r="J5" s="54">
        <v>2006</v>
      </c>
    </row>
    <row r="6" spans="1:10" ht="11.25">
      <c r="A6" s="74" t="s">
        <v>42</v>
      </c>
      <c r="B6" s="25" t="s">
        <v>43</v>
      </c>
      <c r="C6" s="26" t="s">
        <v>2</v>
      </c>
      <c r="D6" s="29" t="s">
        <v>45</v>
      </c>
      <c r="E6" s="29" t="s">
        <v>46</v>
      </c>
      <c r="F6" s="30" t="s">
        <v>47</v>
      </c>
      <c r="G6" s="74" t="s">
        <v>44</v>
      </c>
      <c r="H6" s="19" t="s">
        <v>94</v>
      </c>
      <c r="I6" s="25" t="s">
        <v>102</v>
      </c>
      <c r="J6" s="25" t="s">
        <v>102</v>
      </c>
    </row>
    <row r="7" spans="1:10" ht="11.25">
      <c r="A7" s="4"/>
      <c r="B7" s="49"/>
      <c r="C7" s="41"/>
      <c r="D7" s="41"/>
      <c r="E7" s="42"/>
      <c r="F7" s="42"/>
      <c r="G7" s="72"/>
      <c r="H7" s="37"/>
      <c r="I7" s="20"/>
      <c r="J7" s="49"/>
    </row>
    <row r="8" spans="1:10" ht="11.25">
      <c r="A8" s="77" t="s">
        <v>50</v>
      </c>
      <c r="B8" s="39">
        <v>42</v>
      </c>
      <c r="C8" s="65">
        <v>24136.58526492381</v>
      </c>
      <c r="D8" s="65">
        <v>1698.4537178265018</v>
      </c>
      <c r="E8" s="78">
        <v>0</v>
      </c>
      <c r="F8" s="78">
        <v>0</v>
      </c>
      <c r="G8" s="79">
        <v>25835.038982750313</v>
      </c>
      <c r="H8" s="80">
        <f>+G8/G$33</f>
        <v>0.02515338232182875</v>
      </c>
      <c r="I8" s="81">
        <f>+((H8/100)*I$33)*100</f>
        <v>25603.627865389484</v>
      </c>
      <c r="J8" s="81">
        <f>+((H8/100)*J$33)*100</f>
        <v>26234.977761667385</v>
      </c>
    </row>
    <row r="9" spans="1:10" ht="11.25">
      <c r="A9" s="82"/>
      <c r="B9" s="39"/>
      <c r="C9" s="41"/>
      <c r="D9" s="41"/>
      <c r="E9" s="83"/>
      <c r="F9" s="83"/>
      <c r="G9" s="4"/>
      <c r="H9" s="6"/>
      <c r="I9" s="49"/>
      <c r="J9" s="49"/>
    </row>
    <row r="10" spans="1:10" ht="11.25">
      <c r="A10" s="82" t="s">
        <v>54</v>
      </c>
      <c r="B10" s="39" t="s">
        <v>55</v>
      </c>
      <c r="C10" s="65">
        <v>184614.76381937647</v>
      </c>
      <c r="D10" s="65">
        <v>23449.020066730223</v>
      </c>
      <c r="E10" s="78">
        <v>0</v>
      </c>
      <c r="F10" s="78">
        <v>0</v>
      </c>
      <c r="G10" s="79">
        <v>208063.78388610668</v>
      </c>
      <c r="H10" s="80">
        <f>+G10/G$33</f>
        <v>0.20257402773450167</v>
      </c>
      <c r="I10" s="81">
        <f>+((H10/100)*I$33)*100</f>
        <v>206200.10283094924</v>
      </c>
      <c r="J10" s="81">
        <f>+((H10/100)*J$33)*100</f>
        <v>211284.71092708522</v>
      </c>
    </row>
    <row r="11" spans="1:10" ht="11.25">
      <c r="A11" s="4"/>
      <c r="B11" s="53"/>
      <c r="C11" s="41"/>
      <c r="D11" s="41"/>
      <c r="E11" s="42"/>
      <c r="F11" s="42"/>
      <c r="G11" s="4"/>
      <c r="H11" s="6"/>
      <c r="I11" s="49"/>
      <c r="J11" s="49"/>
    </row>
    <row r="12" spans="1:10" ht="11.25">
      <c r="A12" s="4" t="s">
        <v>95</v>
      </c>
      <c r="B12" s="53">
        <v>493</v>
      </c>
      <c r="C12" s="65">
        <v>54145.225779393266</v>
      </c>
      <c r="D12" s="65">
        <v>10991.61105815062</v>
      </c>
      <c r="E12" s="65">
        <v>2897.6878612716764</v>
      </c>
      <c r="F12" s="78">
        <v>0</v>
      </c>
      <c r="G12" s="79">
        <v>68034.52469881557</v>
      </c>
      <c r="H12" s="80">
        <f>+G12/G$33</f>
        <v>0.06623943598365842</v>
      </c>
      <c r="I12" s="81">
        <f>+((H12/100)*I$33)*100</f>
        <v>67425.12188776591</v>
      </c>
      <c r="J12" s="81">
        <f>+((H12/100)*J$33)*100</f>
        <v>69087.73173095574</v>
      </c>
    </row>
    <row r="13" spans="1:10" ht="11.25">
      <c r="A13" s="4"/>
      <c r="B13" s="49"/>
      <c r="C13" s="41"/>
      <c r="D13" s="41"/>
      <c r="E13" s="42"/>
      <c r="F13" s="42"/>
      <c r="G13" s="4"/>
      <c r="H13" s="6"/>
      <c r="I13" s="49"/>
      <c r="J13" s="49"/>
    </row>
    <row r="14" spans="1:10" ht="11.25">
      <c r="A14" s="4" t="s">
        <v>89</v>
      </c>
      <c r="B14" s="54">
        <v>61</v>
      </c>
      <c r="C14" s="65">
        <v>82265.45505382358</v>
      </c>
      <c r="D14" s="65">
        <v>22316.3012392755</v>
      </c>
      <c r="E14" s="84">
        <v>15132.369942196534</v>
      </c>
      <c r="F14" s="84">
        <v>4040.4580152671756</v>
      </c>
      <c r="G14" s="79">
        <v>123754.58425056278</v>
      </c>
      <c r="H14" s="80">
        <f>+G14/G$33</f>
        <v>0.12048932358150401</v>
      </c>
      <c r="I14" s="81">
        <f>+((H14/100)*I$33)*100</f>
        <v>122646.08247361293</v>
      </c>
      <c r="J14" s="81">
        <f>+((H14/100)*J$33)*100</f>
        <v>125670.36449550866</v>
      </c>
    </row>
    <row r="15" spans="1:10" ht="11.25">
      <c r="A15" s="4"/>
      <c r="B15" s="49"/>
      <c r="C15" s="41"/>
      <c r="D15" s="41"/>
      <c r="E15" s="42"/>
      <c r="F15" s="42"/>
      <c r="G15" s="4"/>
      <c r="H15" s="6"/>
      <c r="I15" s="49"/>
      <c r="J15" s="49"/>
    </row>
    <row r="16" spans="1:10" ht="11.25">
      <c r="A16" s="4" t="s">
        <v>63</v>
      </c>
      <c r="B16" s="56">
        <v>62</v>
      </c>
      <c r="C16" s="41"/>
      <c r="D16" s="41"/>
      <c r="E16" s="42"/>
      <c r="F16" s="42"/>
      <c r="G16" s="4"/>
      <c r="H16" s="6"/>
      <c r="I16" s="49"/>
      <c r="J16" s="49"/>
    </row>
    <row r="17" spans="1:10" ht="11.25">
      <c r="A17" s="4" t="s">
        <v>64</v>
      </c>
      <c r="B17" s="53">
        <v>621</v>
      </c>
      <c r="C17" s="65">
        <v>15328.281839787503</v>
      </c>
      <c r="D17" s="65">
        <v>3164.2516682554815</v>
      </c>
      <c r="E17" s="78">
        <v>0</v>
      </c>
      <c r="F17" s="78">
        <v>0</v>
      </c>
      <c r="G17" s="79">
        <v>18492.533508042987</v>
      </c>
      <c r="H17" s="80">
        <f>+G17/G$33</f>
        <v>0.01800460861458766</v>
      </c>
      <c r="I17" s="81">
        <f>+((H17/100)*I$33)*100</f>
        <v>18326.89110878878</v>
      </c>
      <c r="J17" s="81">
        <f>+((H17/100)*J$33)*100</f>
        <v>18778.80678501493</v>
      </c>
    </row>
    <row r="18" spans="1:10" ht="11.25">
      <c r="A18" s="4" t="s">
        <v>66</v>
      </c>
      <c r="B18" s="53">
        <v>622</v>
      </c>
      <c r="C18" s="65">
        <v>39533.73409758144</v>
      </c>
      <c r="D18" s="65">
        <v>16987.035271687324</v>
      </c>
      <c r="E18" s="65">
        <v>2897.6878612716764</v>
      </c>
      <c r="F18" s="78">
        <v>0</v>
      </c>
      <c r="G18" s="79">
        <v>59418.457230540436</v>
      </c>
      <c r="H18" s="80">
        <f>+G18/G$33</f>
        <v>0.05785070317451118</v>
      </c>
      <c r="I18" s="81">
        <f>+((H18/100)*I$33)*100</f>
        <v>58886.230761334926</v>
      </c>
      <c r="J18" s="81">
        <f>+((H18/100)*J$33)*100</f>
        <v>60338.28341101515</v>
      </c>
    </row>
    <row r="19" spans="1:10" ht="11.25">
      <c r="A19" s="4"/>
      <c r="B19" s="53"/>
      <c r="C19" s="65"/>
      <c r="D19" s="65"/>
      <c r="E19" s="65"/>
      <c r="F19" s="84"/>
      <c r="G19" s="79"/>
      <c r="H19" s="6"/>
      <c r="I19" s="49"/>
      <c r="J19" s="49"/>
    </row>
    <row r="20" spans="1:10" ht="11.25">
      <c r="A20" s="4" t="s">
        <v>68</v>
      </c>
      <c r="B20" s="56">
        <v>71</v>
      </c>
      <c r="C20" s="65">
        <v>37107.67510135608</v>
      </c>
      <c r="D20" s="65">
        <v>8493.517635843662</v>
      </c>
      <c r="E20" s="65">
        <v>9336.99421965318</v>
      </c>
      <c r="F20" s="65">
        <v>0</v>
      </c>
      <c r="G20" s="79">
        <v>54938.18695685292</v>
      </c>
      <c r="H20" s="80">
        <f>+G20/G$33</f>
        <v>0.05348864468586595</v>
      </c>
      <c r="I20" s="81">
        <f>+((H20/100)*I$33)*100</f>
        <v>54446.091425742954</v>
      </c>
      <c r="J20" s="81">
        <f>+((H20/100)*J$33)*100</f>
        <v>55788.65640735819</v>
      </c>
    </row>
    <row r="21" spans="1:10" ht="11.25">
      <c r="A21" s="4"/>
      <c r="B21" s="49"/>
      <c r="C21" s="65"/>
      <c r="D21" s="65"/>
      <c r="E21" s="65"/>
      <c r="F21" s="65"/>
      <c r="G21" s="79"/>
      <c r="H21" s="6"/>
      <c r="I21" s="49"/>
      <c r="J21" s="49"/>
    </row>
    <row r="22" spans="1:10" ht="11.25">
      <c r="A22" s="4" t="s">
        <v>70</v>
      </c>
      <c r="B22" s="56">
        <v>72</v>
      </c>
      <c r="C22" s="5"/>
      <c r="D22" s="5"/>
      <c r="E22" s="5"/>
      <c r="F22" s="5"/>
      <c r="G22" s="4"/>
      <c r="H22" s="6"/>
      <c r="I22" s="49"/>
      <c r="J22" s="49"/>
    </row>
    <row r="23" spans="1:10" ht="11.25">
      <c r="A23" s="4" t="s">
        <v>71</v>
      </c>
      <c r="B23" s="53">
        <v>721</v>
      </c>
      <c r="C23" s="78">
        <v>52049.99300992591</v>
      </c>
      <c r="D23" s="78">
        <v>17903.00285986654</v>
      </c>
      <c r="E23" s="78">
        <v>11268.786127167632</v>
      </c>
      <c r="F23" s="78">
        <v>0</v>
      </c>
      <c r="G23" s="85">
        <v>81221.78199696008</v>
      </c>
      <c r="H23" s="80">
        <f>+G23/G$33</f>
        <v>0.07907874792810833</v>
      </c>
      <c r="I23" s="81">
        <f>+((H23/100)*I$33)*100</f>
        <v>80494.25751602146</v>
      </c>
      <c r="J23" s="81">
        <f>+((H23/100)*J$33)*100</f>
        <v>82479.13408901698</v>
      </c>
    </row>
    <row r="24" spans="1:10" ht="11.25">
      <c r="A24" s="4" t="s">
        <v>73</v>
      </c>
      <c r="B24" s="53">
        <v>722</v>
      </c>
      <c r="C24" s="78">
        <v>48024.9405843702</v>
      </c>
      <c r="D24" s="78">
        <v>16903.76549094376</v>
      </c>
      <c r="E24" s="78">
        <v>0</v>
      </c>
      <c r="F24" s="78">
        <v>0</v>
      </c>
      <c r="G24" s="85">
        <v>64928.70607531395</v>
      </c>
      <c r="H24" s="80">
        <f>+G24/G$33</f>
        <v>0.06321556428323818</v>
      </c>
      <c r="I24" s="81">
        <f>+((H24/100)*I$33)*100</f>
        <v>64347.12288390815</v>
      </c>
      <c r="J24" s="81">
        <f>+((H24/100)*J$33)*100</f>
        <v>65933.83354741742</v>
      </c>
    </row>
    <row r="25" spans="1:10" ht="11.25">
      <c r="A25" s="4"/>
      <c r="B25" s="53"/>
      <c r="C25" s="41"/>
      <c r="D25" s="41"/>
      <c r="E25" s="41"/>
      <c r="F25" s="5"/>
      <c r="G25" s="4"/>
      <c r="H25" s="6"/>
      <c r="I25" s="49"/>
      <c r="J25" s="49"/>
    </row>
    <row r="26" spans="1:10" ht="11.25">
      <c r="A26" s="4" t="s">
        <v>75</v>
      </c>
      <c r="B26" s="56">
        <v>82</v>
      </c>
      <c r="C26" s="65">
        <v>12626.534321263805</v>
      </c>
      <c r="D26" s="65">
        <v>2414.8236415633937</v>
      </c>
      <c r="E26" s="65">
        <v>2575.7225433526014</v>
      </c>
      <c r="F26" s="78">
        <v>0</v>
      </c>
      <c r="G26" s="79">
        <v>17617.0805061798</v>
      </c>
      <c r="H26" s="80">
        <f>+G26/G$33</f>
        <v>0.017152254411624764</v>
      </c>
      <c r="I26" s="81">
        <f>+((H26/100)*I$33)*100</f>
        <v>17459.279765592848</v>
      </c>
      <c r="J26" s="81">
        <f>+((H26/100)*J$33)*100</f>
        <v>17889.80135132463</v>
      </c>
    </row>
    <row r="27" spans="1:10" ht="11.25">
      <c r="A27" s="4"/>
      <c r="B27" s="49"/>
      <c r="C27" s="41"/>
      <c r="D27" s="41"/>
      <c r="E27" s="41"/>
      <c r="F27" s="41"/>
      <c r="G27" s="4"/>
      <c r="H27" s="6"/>
      <c r="I27" s="49"/>
      <c r="J27" s="49"/>
    </row>
    <row r="28" spans="1:10" ht="11.25">
      <c r="A28" s="4" t="s">
        <v>77</v>
      </c>
      <c r="B28" s="53" t="s">
        <v>31</v>
      </c>
      <c r="C28" s="65">
        <v>13784.42611491682</v>
      </c>
      <c r="D28" s="65">
        <v>6828.122020972355</v>
      </c>
      <c r="E28" s="78">
        <v>5795.375722543353</v>
      </c>
      <c r="F28" s="78">
        <v>0</v>
      </c>
      <c r="G28" s="79">
        <v>26407.92385843253</v>
      </c>
      <c r="H28" s="80">
        <f>+G28/G$33</f>
        <v>0.025711151648751363</v>
      </c>
      <c r="I28" s="81">
        <f>+((H28/100)*I$33)*100</f>
        <v>26171.381263264015</v>
      </c>
      <c r="J28" s="81">
        <f>+((H28/100)*J$33)*100</f>
        <v>26816.731169647675</v>
      </c>
    </row>
    <row r="29" spans="1:10" ht="11.25">
      <c r="A29" s="4"/>
      <c r="B29" s="49"/>
      <c r="C29" s="65">
        <v>3363.3999720397037</v>
      </c>
      <c r="D29" s="65">
        <v>2331.5538608198285</v>
      </c>
      <c r="E29" s="78">
        <v>0</v>
      </c>
      <c r="F29" s="78">
        <v>0</v>
      </c>
      <c r="G29" s="79">
        <v>5694.953832859532</v>
      </c>
      <c r="H29" s="80">
        <f>+G29/G$33</f>
        <v>0.005544692661726736</v>
      </c>
      <c r="I29" s="81">
        <f>+((H29/100)*I$33)*100</f>
        <v>5643.942660371645</v>
      </c>
      <c r="J29" s="81">
        <f>+((H29/100)*J$33)*100</f>
        <v>5783.114446180985</v>
      </c>
    </row>
    <row r="30" spans="1:10" ht="11.25">
      <c r="A30" s="4"/>
      <c r="B30" s="49"/>
      <c r="C30" s="41"/>
      <c r="D30" s="41"/>
      <c r="E30" s="41"/>
      <c r="F30" s="5"/>
      <c r="G30" s="4"/>
      <c r="H30" s="6"/>
      <c r="I30" s="49"/>
      <c r="J30" s="49"/>
    </row>
    <row r="31" spans="1:10" ht="11.25">
      <c r="A31" s="86" t="s">
        <v>96</v>
      </c>
      <c r="B31" s="49"/>
      <c r="C31" s="65">
        <v>221818.98504124145</v>
      </c>
      <c r="D31" s="65">
        <v>41218.541468064825</v>
      </c>
      <c r="E31" s="65">
        <v>5795.375722543353</v>
      </c>
      <c r="F31" s="65">
        <v>3859.5419847328244</v>
      </c>
      <c r="G31" s="79">
        <v>272692.44421658246</v>
      </c>
      <c r="H31" s="80">
        <f>+G31/G$33</f>
        <v>0.2654974629700929</v>
      </c>
      <c r="I31" s="81">
        <f>+((H31/100)*I$33)*100</f>
        <v>270249.8675572576</v>
      </c>
      <c r="J31" s="81">
        <f>+((H31/100)*J$33)*100</f>
        <v>276913.85387780686</v>
      </c>
    </row>
    <row r="32" spans="1:10" ht="11.25">
      <c r="A32" s="4"/>
      <c r="B32" s="49"/>
      <c r="C32" s="41"/>
      <c r="D32" s="41"/>
      <c r="E32" s="41"/>
      <c r="F32" s="5"/>
      <c r="G32" s="4"/>
      <c r="H32" s="6"/>
      <c r="I32" s="49"/>
      <c r="J32" s="49"/>
    </row>
    <row r="33" spans="1:10" ht="11.25">
      <c r="A33" s="87" t="s">
        <v>97</v>
      </c>
      <c r="B33" s="58"/>
      <c r="C33" s="88">
        <f>SUM(C8:C31)</f>
        <v>788800</v>
      </c>
      <c r="D33" s="88">
        <f>SUM(D8:D31)</f>
        <v>174700</v>
      </c>
      <c r="E33" s="88">
        <f>SUM(E8:E31)</f>
        <v>55700</v>
      </c>
      <c r="F33" s="88">
        <f>SUM(F8:F31)</f>
        <v>7900</v>
      </c>
      <c r="G33" s="89">
        <f>SUM(G8:G31)</f>
        <v>1027100.0000000001</v>
      </c>
      <c r="H33" s="62"/>
      <c r="I33" s="90">
        <v>1017900</v>
      </c>
      <c r="J33" s="90">
        <v>1043000</v>
      </c>
    </row>
    <row r="35" ht="11.25">
      <c r="B35" s="1" t="s">
        <v>98</v>
      </c>
    </row>
    <row r="36" ht="11.25">
      <c r="B36" s="1" t="s">
        <v>99</v>
      </c>
    </row>
    <row r="38" ht="11.25">
      <c r="B38" s="1" t="s">
        <v>100</v>
      </c>
    </row>
  </sheetData>
  <mergeCells count="4">
    <mergeCell ref="A1:J1"/>
    <mergeCell ref="A2:J2"/>
    <mergeCell ref="A3:I3"/>
    <mergeCell ref="C4:H4"/>
  </mergeCells>
  <conditionalFormatting sqref="E21:F31 E33:E34">
    <cfRule type="cellIs" priority="1" dxfId="0" operator="equal" stopIfTrue="1">
      <formula>0</formula>
    </cfRule>
  </conditionalFormatting>
  <printOptions horizontalCentered="1"/>
  <pageMargins left="0.75" right="0.75" top="1" bottom="1" header="0.5" footer="0.5"/>
  <pageSetup fitToHeight="2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workbookViewId="0" topLeftCell="A1">
      <selection activeCell="A2" sqref="A2:I2"/>
    </sheetView>
  </sheetViews>
  <sheetFormatPr defaultColWidth="9.140625" defaultRowHeight="12.75"/>
  <cols>
    <col min="1" max="1" width="52.00390625" style="91" customWidth="1"/>
    <col min="2" max="2" width="11.7109375" style="128" customWidth="1"/>
    <col min="3" max="4" width="9.140625" style="129" customWidth="1"/>
    <col min="5" max="5" width="9.140625" style="91" customWidth="1"/>
    <col min="6" max="6" width="9.140625" style="130" customWidth="1"/>
    <col min="7" max="16384" width="9.140625" style="91" customWidth="1"/>
  </cols>
  <sheetData>
    <row r="1" spans="1:9" ht="11.25">
      <c r="A1" s="182" t="s">
        <v>192</v>
      </c>
      <c r="B1" s="182"/>
      <c r="C1" s="182"/>
      <c r="D1" s="182"/>
      <c r="E1" s="182"/>
      <c r="F1" s="182"/>
      <c r="G1" s="182"/>
      <c r="H1" s="182"/>
      <c r="I1" s="182"/>
    </row>
    <row r="2" spans="1:9" ht="11.25">
      <c r="A2" s="183" t="s">
        <v>103</v>
      </c>
      <c r="B2" s="183"/>
      <c r="C2" s="183"/>
      <c r="D2" s="183"/>
      <c r="E2" s="183"/>
      <c r="F2" s="183"/>
      <c r="G2" s="183"/>
      <c r="H2" s="183"/>
      <c r="I2" s="183"/>
    </row>
    <row r="3" spans="1:9" ht="11.25">
      <c r="A3" s="92"/>
      <c r="B3" s="93"/>
      <c r="C3" s="181">
        <v>1998</v>
      </c>
      <c r="D3" s="178"/>
      <c r="E3" s="178"/>
      <c r="F3" s="178"/>
      <c r="G3" s="178"/>
      <c r="H3" s="178"/>
      <c r="I3" s="179"/>
    </row>
    <row r="4" spans="1:9" ht="11.25">
      <c r="A4" s="94"/>
      <c r="B4" s="95" t="s">
        <v>43</v>
      </c>
      <c r="C4" s="184" t="s">
        <v>104</v>
      </c>
      <c r="D4" s="185"/>
      <c r="E4" s="186" t="s">
        <v>105</v>
      </c>
      <c r="F4" s="186"/>
      <c r="G4" s="186" t="s">
        <v>106</v>
      </c>
      <c r="H4" s="186"/>
      <c r="I4" s="98" t="s">
        <v>44</v>
      </c>
    </row>
    <row r="5" spans="1:9" ht="11.25">
      <c r="A5" s="99" t="s">
        <v>107</v>
      </c>
      <c r="B5" s="100"/>
      <c r="C5" s="28" t="s">
        <v>108</v>
      </c>
      <c r="D5" s="29" t="s">
        <v>109</v>
      </c>
      <c r="E5" s="29" t="s">
        <v>108</v>
      </c>
      <c r="F5" s="29" t="s">
        <v>109</v>
      </c>
      <c r="G5" s="29" t="s">
        <v>108</v>
      </c>
      <c r="H5" s="29" t="s">
        <v>109</v>
      </c>
      <c r="I5" s="30" t="s">
        <v>110</v>
      </c>
    </row>
    <row r="6" spans="1:9" ht="11.25">
      <c r="A6" s="101" t="s">
        <v>111</v>
      </c>
      <c r="B6" s="102">
        <v>111112</v>
      </c>
      <c r="C6" s="96"/>
      <c r="D6" s="96"/>
      <c r="E6" s="97"/>
      <c r="F6" s="104"/>
      <c r="G6" s="97"/>
      <c r="H6" s="97"/>
      <c r="I6" s="105">
        <f>+G7+G8+H7+H8</f>
        <v>4846.715254755771</v>
      </c>
    </row>
    <row r="7" spans="1:9" ht="11.25">
      <c r="A7" s="106" t="s">
        <v>112</v>
      </c>
      <c r="B7" s="107">
        <v>111112</v>
      </c>
      <c r="C7" s="108">
        <v>0</v>
      </c>
      <c r="D7" s="108">
        <v>0</v>
      </c>
      <c r="E7" s="109">
        <v>0</v>
      </c>
      <c r="F7" s="110">
        <v>0</v>
      </c>
      <c r="G7" s="108">
        <v>0</v>
      </c>
      <c r="H7" s="108">
        <v>0</v>
      </c>
      <c r="I7" s="111"/>
    </row>
    <row r="8" spans="1:9" ht="11.25">
      <c r="A8" s="106" t="s">
        <v>113</v>
      </c>
      <c r="B8" s="112">
        <v>113114115</v>
      </c>
      <c r="C8" s="108">
        <v>2066</v>
      </c>
      <c r="D8" s="108">
        <v>1638</v>
      </c>
      <c r="E8" s="109">
        <v>92.678</v>
      </c>
      <c r="F8" s="110">
        <v>62.579</v>
      </c>
      <c r="G8" s="108">
        <f>+C8/(E8/100)</f>
        <v>2229.2237640000862</v>
      </c>
      <c r="H8" s="108">
        <f>+D8/(F8/100)</f>
        <v>2617.491490755685</v>
      </c>
      <c r="I8" s="105"/>
    </row>
    <row r="9" spans="1:9" ht="11.25">
      <c r="A9" s="113"/>
      <c r="B9" s="114"/>
      <c r="C9" s="108"/>
      <c r="D9" s="108"/>
      <c r="E9" s="109"/>
      <c r="F9" s="110"/>
      <c r="G9" s="109"/>
      <c r="H9" s="109"/>
      <c r="I9" s="105"/>
    </row>
    <row r="10" spans="1:9" ht="11.25">
      <c r="A10" s="94" t="s">
        <v>114</v>
      </c>
      <c r="B10" s="95">
        <v>21</v>
      </c>
      <c r="C10" s="108"/>
      <c r="D10" s="108"/>
      <c r="E10" s="109"/>
      <c r="F10" s="110"/>
      <c r="G10" s="109"/>
      <c r="H10" s="109"/>
      <c r="I10" s="105">
        <f>+G11+G12+G13+H11+H12+H13</f>
        <v>11339.46684449957</v>
      </c>
    </row>
    <row r="11" spans="1:9" ht="11.25">
      <c r="A11" s="106" t="s">
        <v>115</v>
      </c>
      <c r="B11" s="114">
        <v>211</v>
      </c>
      <c r="C11" s="108">
        <v>8194</v>
      </c>
      <c r="D11" s="108">
        <v>671</v>
      </c>
      <c r="E11" s="109">
        <v>117.104</v>
      </c>
      <c r="F11" s="110">
        <v>128.656</v>
      </c>
      <c r="G11" s="108">
        <f aca="true" t="shared" si="0" ref="G11:H13">+C11/(E11/100)</f>
        <v>6997.199070911326</v>
      </c>
      <c r="H11" s="108">
        <f t="shared" si="0"/>
        <v>521.5458276333788</v>
      </c>
      <c r="I11" s="105"/>
    </row>
    <row r="12" spans="1:9" ht="11.25">
      <c r="A12" s="106" t="s">
        <v>116</v>
      </c>
      <c r="B12" s="114">
        <v>212</v>
      </c>
      <c r="C12" s="108">
        <v>1436</v>
      </c>
      <c r="D12" s="108">
        <v>782</v>
      </c>
      <c r="E12" s="109">
        <v>114.854</v>
      </c>
      <c r="F12" s="110">
        <v>128.439</v>
      </c>
      <c r="G12" s="108">
        <f t="shared" si="0"/>
        <v>1250.282967941909</v>
      </c>
      <c r="H12" s="108">
        <f t="shared" si="0"/>
        <v>608.8493370393728</v>
      </c>
      <c r="I12" s="105"/>
    </row>
    <row r="13" spans="1:9" ht="11.25">
      <c r="A13" s="106" t="s">
        <v>117</v>
      </c>
      <c r="B13" s="114">
        <v>213</v>
      </c>
      <c r="C13" s="108">
        <v>2113</v>
      </c>
      <c r="D13" s="108">
        <v>215</v>
      </c>
      <c r="E13" s="109">
        <v>117.346</v>
      </c>
      <c r="F13" s="110">
        <v>133.597</v>
      </c>
      <c r="G13" s="108">
        <f t="shared" si="0"/>
        <v>1800.657883523938</v>
      </c>
      <c r="H13" s="108">
        <f t="shared" si="0"/>
        <v>160.93175744964333</v>
      </c>
      <c r="I13" s="105"/>
    </row>
    <row r="14" spans="1:9" ht="11.25">
      <c r="A14" s="113"/>
      <c r="B14" s="114"/>
      <c r="C14" s="108"/>
      <c r="D14" s="108"/>
      <c r="E14" s="109"/>
      <c r="F14" s="110"/>
      <c r="G14" s="109"/>
      <c r="H14" s="109"/>
      <c r="I14" s="105"/>
    </row>
    <row r="15" spans="1:9" ht="11.25">
      <c r="A15" s="101" t="s">
        <v>118</v>
      </c>
      <c r="B15" s="95">
        <v>22</v>
      </c>
      <c r="C15" s="108">
        <v>2693</v>
      </c>
      <c r="D15" s="108">
        <v>661</v>
      </c>
      <c r="E15" s="109">
        <v>9.73</v>
      </c>
      <c r="F15" s="110">
        <v>43.739</v>
      </c>
      <c r="G15" s="108">
        <f>+C15/(E15/100)</f>
        <v>27677.286742034943</v>
      </c>
      <c r="H15" s="108">
        <f>+D15/(F15/100)</f>
        <v>1511.2371110450629</v>
      </c>
      <c r="I15" s="105">
        <f>+G15+H15</f>
        <v>29188.523853080005</v>
      </c>
    </row>
    <row r="16" spans="1:9" ht="11.25">
      <c r="A16" s="113"/>
      <c r="B16" s="114"/>
      <c r="C16" s="108"/>
      <c r="D16" s="108"/>
      <c r="E16" s="109"/>
      <c r="F16" s="110"/>
      <c r="G16" s="109"/>
      <c r="H16" s="109"/>
      <c r="I16" s="105"/>
    </row>
    <row r="17" spans="1:9" ht="11.25">
      <c r="A17" s="101" t="s">
        <v>119</v>
      </c>
      <c r="B17" s="95">
        <v>23</v>
      </c>
      <c r="C17" s="108">
        <v>13594</v>
      </c>
      <c r="D17" s="108">
        <v>16445</v>
      </c>
      <c r="E17" s="109">
        <v>111.509</v>
      </c>
      <c r="F17" s="110">
        <v>110.554</v>
      </c>
      <c r="G17" s="108">
        <f>+C17/(E17/100)</f>
        <v>12190.944228716966</v>
      </c>
      <c r="H17" s="108">
        <f>+D17/(F17/100)</f>
        <v>14875.083669518968</v>
      </c>
      <c r="I17" s="105">
        <f>+G17+H17</f>
        <v>27066.027898235934</v>
      </c>
    </row>
    <row r="18" spans="1:9" ht="11.25">
      <c r="A18" s="106"/>
      <c r="B18" s="114"/>
      <c r="C18" s="108"/>
      <c r="D18" s="108"/>
      <c r="E18" s="109"/>
      <c r="F18" s="110"/>
      <c r="G18" s="109"/>
      <c r="H18" s="109"/>
      <c r="I18" s="105"/>
    </row>
    <row r="19" spans="1:9" ht="11.25">
      <c r="A19" s="94" t="s">
        <v>120</v>
      </c>
      <c r="B19" s="115" t="s">
        <v>121</v>
      </c>
      <c r="C19" s="108"/>
      <c r="D19" s="108"/>
      <c r="E19" s="109"/>
      <c r="F19" s="110"/>
      <c r="G19" s="109"/>
      <c r="H19" s="109"/>
      <c r="I19" s="111"/>
    </row>
    <row r="20" spans="1:9" ht="11.25">
      <c r="A20" s="106" t="s">
        <v>122</v>
      </c>
      <c r="B20" s="116" t="s">
        <v>123</v>
      </c>
      <c r="C20" s="117"/>
      <c r="D20" s="108"/>
      <c r="E20" s="109"/>
      <c r="F20" s="110"/>
      <c r="G20" s="109"/>
      <c r="H20" s="109"/>
      <c r="I20" s="111"/>
    </row>
    <row r="21" spans="1:9" ht="11.25">
      <c r="A21" s="106" t="s">
        <v>124</v>
      </c>
      <c r="B21" s="114">
        <v>321</v>
      </c>
      <c r="C21" s="108">
        <v>801</v>
      </c>
      <c r="D21" s="108">
        <v>373</v>
      </c>
      <c r="E21" s="118">
        <v>98.566</v>
      </c>
      <c r="F21" s="118">
        <v>82.341</v>
      </c>
      <c r="G21" s="108">
        <f aca="true" t="shared" si="1" ref="G21:H31">+C21/(E21/100)</f>
        <v>812.6534504798815</v>
      </c>
      <c r="H21" s="108">
        <f t="shared" si="1"/>
        <v>452.9942555956328</v>
      </c>
      <c r="I21" s="105">
        <f>+G21+H21</f>
        <v>1265.6477060755142</v>
      </c>
    </row>
    <row r="22" spans="1:9" ht="11.25">
      <c r="A22" s="106" t="s">
        <v>125</v>
      </c>
      <c r="B22" s="114">
        <v>327</v>
      </c>
      <c r="C22" s="108">
        <v>1205</v>
      </c>
      <c r="D22" s="108">
        <v>317</v>
      </c>
      <c r="E22" s="118">
        <v>96.95</v>
      </c>
      <c r="F22" s="118">
        <v>70.459</v>
      </c>
      <c r="G22" s="108">
        <f t="shared" si="1"/>
        <v>1242.9087158329035</v>
      </c>
      <c r="H22" s="108">
        <f t="shared" si="1"/>
        <v>449.90703813565335</v>
      </c>
      <c r="I22" s="105">
        <f aca="true" t="shared" si="2" ref="I22:I31">+G22+H22</f>
        <v>1692.8157539685567</v>
      </c>
    </row>
    <row r="23" spans="1:9" ht="11.25">
      <c r="A23" s="106" t="s">
        <v>126</v>
      </c>
      <c r="B23" s="114">
        <v>331</v>
      </c>
      <c r="C23" s="108">
        <v>3383</v>
      </c>
      <c r="D23" s="108">
        <v>502</v>
      </c>
      <c r="E23" s="118">
        <v>102.633</v>
      </c>
      <c r="F23" s="118">
        <v>79.352</v>
      </c>
      <c r="G23" s="108">
        <f t="shared" si="1"/>
        <v>3296.210770414974</v>
      </c>
      <c r="H23" s="108">
        <f t="shared" si="1"/>
        <v>632.6242564774675</v>
      </c>
      <c r="I23" s="105">
        <f t="shared" si="2"/>
        <v>3928.8350268924414</v>
      </c>
    </row>
    <row r="24" spans="1:9" ht="11.25">
      <c r="A24" s="106" t="s">
        <v>127</v>
      </c>
      <c r="B24" s="114">
        <v>332</v>
      </c>
      <c r="C24" s="108">
        <v>2793</v>
      </c>
      <c r="D24" s="108">
        <v>1127</v>
      </c>
      <c r="E24" s="118">
        <v>99.226</v>
      </c>
      <c r="F24" s="118">
        <v>75.749</v>
      </c>
      <c r="G24" s="108">
        <f t="shared" si="1"/>
        <v>2814.7864471005582</v>
      </c>
      <c r="H24" s="108">
        <f t="shared" si="1"/>
        <v>1487.8084199131342</v>
      </c>
      <c r="I24" s="105">
        <f t="shared" si="2"/>
        <v>4302.594867013692</v>
      </c>
    </row>
    <row r="25" spans="1:9" ht="11.25">
      <c r="A25" s="106" t="s">
        <v>128</v>
      </c>
      <c r="B25" s="114">
        <v>333</v>
      </c>
      <c r="C25" s="108">
        <v>4502</v>
      </c>
      <c r="D25" s="108">
        <v>2208</v>
      </c>
      <c r="E25" s="118">
        <v>94.94</v>
      </c>
      <c r="F25" s="118">
        <v>67.07</v>
      </c>
      <c r="G25" s="108">
        <f t="shared" si="1"/>
        <v>4741.9422793343165</v>
      </c>
      <c r="H25" s="108">
        <f t="shared" si="1"/>
        <v>3292.0828984642912</v>
      </c>
      <c r="I25" s="105">
        <f t="shared" si="2"/>
        <v>8034.025177798608</v>
      </c>
    </row>
    <row r="26" spans="1:9" ht="11.25">
      <c r="A26" s="106" t="s">
        <v>129</v>
      </c>
      <c r="B26" s="114">
        <v>334</v>
      </c>
      <c r="C26" s="108">
        <v>7051</v>
      </c>
      <c r="D26" s="108">
        <v>3211</v>
      </c>
      <c r="E26" s="118">
        <v>92.706</v>
      </c>
      <c r="F26" s="118">
        <v>68.987</v>
      </c>
      <c r="G26" s="108">
        <f t="shared" si="1"/>
        <v>7605.764459689772</v>
      </c>
      <c r="H26" s="108">
        <f t="shared" si="1"/>
        <v>4654.50012321162</v>
      </c>
      <c r="I26" s="105">
        <f t="shared" si="2"/>
        <v>12260.264582901393</v>
      </c>
    </row>
    <row r="27" spans="1:9" ht="11.25">
      <c r="A27" s="106" t="s">
        <v>130</v>
      </c>
      <c r="B27" s="114">
        <v>335</v>
      </c>
      <c r="C27" s="108">
        <v>4416</v>
      </c>
      <c r="D27" s="108">
        <v>1058</v>
      </c>
      <c r="E27" s="118">
        <v>99.823</v>
      </c>
      <c r="F27" s="118">
        <v>77.777</v>
      </c>
      <c r="G27" s="108">
        <f t="shared" si="1"/>
        <v>4423.8301794175695</v>
      </c>
      <c r="H27" s="108">
        <f t="shared" si="1"/>
        <v>1360.2993172788872</v>
      </c>
      <c r="I27" s="105">
        <f t="shared" si="2"/>
        <v>5784.129496696457</v>
      </c>
    </row>
    <row r="28" spans="1:9" ht="11.25">
      <c r="A28" s="106" t="s">
        <v>131</v>
      </c>
      <c r="B28" s="114" t="s">
        <v>132</v>
      </c>
      <c r="C28" s="108">
        <v>1170</v>
      </c>
      <c r="D28" s="108">
        <v>259</v>
      </c>
      <c r="E28" s="118">
        <v>90.543</v>
      </c>
      <c r="F28" s="118">
        <v>65.553</v>
      </c>
      <c r="G28" s="108">
        <f t="shared" si="1"/>
        <v>1292.2037043172857</v>
      </c>
      <c r="H28" s="108">
        <f t="shared" si="1"/>
        <v>395.1001479718701</v>
      </c>
      <c r="I28" s="105">
        <f t="shared" si="2"/>
        <v>1687.3038522891557</v>
      </c>
    </row>
    <row r="29" spans="1:9" ht="11.25">
      <c r="A29" s="106" t="s">
        <v>133</v>
      </c>
      <c r="B29" s="114" t="s">
        <v>134</v>
      </c>
      <c r="C29" s="108">
        <v>1102</v>
      </c>
      <c r="D29" s="108">
        <v>471</v>
      </c>
      <c r="E29" s="118">
        <v>99.238</v>
      </c>
      <c r="F29" s="118">
        <v>69.244</v>
      </c>
      <c r="G29" s="108">
        <f t="shared" si="1"/>
        <v>1110.4617182933957</v>
      </c>
      <c r="H29" s="108">
        <f t="shared" si="1"/>
        <v>680.2033389174513</v>
      </c>
      <c r="I29" s="105">
        <f t="shared" si="2"/>
        <v>1790.665057210847</v>
      </c>
    </row>
    <row r="30" spans="1:9" ht="11.25">
      <c r="A30" s="106" t="s">
        <v>135</v>
      </c>
      <c r="B30" s="114">
        <v>337</v>
      </c>
      <c r="C30" s="108">
        <v>573</v>
      </c>
      <c r="D30" s="108">
        <v>173</v>
      </c>
      <c r="E30" s="118">
        <v>90.822</v>
      </c>
      <c r="F30" s="118">
        <v>79.585</v>
      </c>
      <c r="G30" s="108">
        <f t="shared" si="1"/>
        <v>630.9044064213516</v>
      </c>
      <c r="H30" s="108">
        <f t="shared" si="1"/>
        <v>217.3776465414337</v>
      </c>
      <c r="I30" s="105">
        <f t="shared" si="2"/>
        <v>848.2820529627853</v>
      </c>
    </row>
    <row r="31" spans="1:9" ht="11.25">
      <c r="A31" s="106" t="s">
        <v>136</v>
      </c>
      <c r="B31" s="114">
        <v>339</v>
      </c>
      <c r="C31" s="108">
        <v>1043</v>
      </c>
      <c r="D31" s="108">
        <v>421</v>
      </c>
      <c r="E31" s="118">
        <v>99.116</v>
      </c>
      <c r="F31" s="118">
        <v>80.285</v>
      </c>
      <c r="G31" s="108">
        <f t="shared" si="1"/>
        <v>1052.302352798741</v>
      </c>
      <c r="H31" s="108">
        <f t="shared" si="1"/>
        <v>524.38188951859</v>
      </c>
      <c r="I31" s="105">
        <f t="shared" si="2"/>
        <v>1576.684242317331</v>
      </c>
    </row>
    <row r="32" spans="1:9" ht="11.25">
      <c r="A32" s="119" t="s">
        <v>137</v>
      </c>
      <c r="B32" s="116" t="s">
        <v>123</v>
      </c>
      <c r="C32" s="108"/>
      <c r="D32" s="108"/>
      <c r="E32" s="109"/>
      <c r="F32" s="110"/>
      <c r="G32" s="109"/>
      <c r="H32" s="109"/>
      <c r="I32" s="111"/>
    </row>
    <row r="33" spans="1:9" ht="11.25">
      <c r="A33" s="106" t="s">
        <v>138</v>
      </c>
      <c r="B33" s="107">
        <v>311312</v>
      </c>
      <c r="C33" s="108">
        <v>4596</v>
      </c>
      <c r="D33" s="108">
        <v>924</v>
      </c>
      <c r="E33" s="120">
        <v>101.17</v>
      </c>
      <c r="F33" s="110">
        <v>88.828</v>
      </c>
      <c r="G33" s="108">
        <f aca="true" t="shared" si="3" ref="G33:H40">+C33/(E33/100)</f>
        <v>4542.848670554512</v>
      </c>
      <c r="H33" s="108">
        <f t="shared" si="3"/>
        <v>1040.2125455937316</v>
      </c>
      <c r="I33" s="105">
        <f>+G33+H33</f>
        <v>5583.061216148244</v>
      </c>
    </row>
    <row r="34" spans="1:9" ht="11.25">
      <c r="A34" s="106" t="s">
        <v>139</v>
      </c>
      <c r="B34" s="112">
        <v>313314</v>
      </c>
      <c r="C34" s="108">
        <v>1915</v>
      </c>
      <c r="D34" s="108">
        <v>484</v>
      </c>
      <c r="E34" s="120">
        <v>103.082</v>
      </c>
      <c r="F34" s="110">
        <v>88.127</v>
      </c>
      <c r="G34" s="108">
        <f t="shared" si="3"/>
        <v>1857.744320055878</v>
      </c>
      <c r="H34" s="108">
        <f t="shared" si="3"/>
        <v>549.207393874749</v>
      </c>
      <c r="I34" s="105">
        <f aca="true" t="shared" si="4" ref="I34:I40">+G34+H34</f>
        <v>2406.951713930627</v>
      </c>
    </row>
    <row r="35" spans="1:9" ht="11.25">
      <c r="A35" s="106" t="s">
        <v>140</v>
      </c>
      <c r="B35" s="107">
        <v>315316</v>
      </c>
      <c r="C35" s="108">
        <v>2019</v>
      </c>
      <c r="D35" s="108">
        <v>485</v>
      </c>
      <c r="E35" s="109">
        <v>102.33</v>
      </c>
      <c r="F35" s="110">
        <v>89.52</v>
      </c>
      <c r="G35" s="108">
        <f t="shared" si="3"/>
        <v>1973.028437408385</v>
      </c>
      <c r="H35" s="108">
        <f t="shared" si="3"/>
        <v>541.7783735478106</v>
      </c>
      <c r="I35" s="105">
        <f t="shared" si="4"/>
        <v>2514.8068109561955</v>
      </c>
    </row>
    <row r="36" spans="1:9" ht="11.25">
      <c r="A36" s="106" t="s">
        <v>141</v>
      </c>
      <c r="B36" s="114">
        <v>322</v>
      </c>
      <c r="C36" s="108">
        <v>697</v>
      </c>
      <c r="D36" s="108">
        <v>460</v>
      </c>
      <c r="E36" s="109">
        <v>102.243</v>
      </c>
      <c r="F36" s="110">
        <v>78.996</v>
      </c>
      <c r="G36" s="108">
        <f t="shared" si="3"/>
        <v>681.7092612697202</v>
      </c>
      <c r="H36" s="108">
        <f t="shared" si="3"/>
        <v>582.3079649602512</v>
      </c>
      <c r="I36" s="105">
        <f t="shared" si="4"/>
        <v>1264.0172262299714</v>
      </c>
    </row>
    <row r="37" spans="1:9" ht="11.25">
      <c r="A37" s="106" t="s">
        <v>142</v>
      </c>
      <c r="B37" s="114">
        <v>323</v>
      </c>
      <c r="C37" s="108">
        <v>543</v>
      </c>
      <c r="D37" s="108">
        <v>301</v>
      </c>
      <c r="E37" s="109">
        <v>99.588</v>
      </c>
      <c r="F37" s="110">
        <v>75.096</v>
      </c>
      <c r="G37" s="108">
        <f t="shared" si="3"/>
        <v>545.2464152307507</v>
      </c>
      <c r="H37" s="108">
        <f t="shared" si="3"/>
        <v>400.8202833706189</v>
      </c>
      <c r="I37" s="105">
        <f t="shared" si="4"/>
        <v>946.0666986013696</v>
      </c>
    </row>
    <row r="38" spans="1:9" ht="11.25">
      <c r="A38" s="106" t="s">
        <v>143</v>
      </c>
      <c r="B38" s="114">
        <v>324</v>
      </c>
      <c r="C38" s="108">
        <v>3059</v>
      </c>
      <c r="D38" s="108">
        <v>306</v>
      </c>
      <c r="E38" s="109">
        <v>102.84</v>
      </c>
      <c r="F38" s="110">
        <v>71.217</v>
      </c>
      <c r="G38" s="108">
        <f t="shared" si="3"/>
        <v>2974.5235316997278</v>
      </c>
      <c r="H38" s="108">
        <f t="shared" si="3"/>
        <v>429.67269050928854</v>
      </c>
      <c r="I38" s="105">
        <f t="shared" si="4"/>
        <v>3404.1962222090165</v>
      </c>
    </row>
    <row r="39" spans="1:9" ht="11.25">
      <c r="A39" s="106" t="s">
        <v>144</v>
      </c>
      <c r="B39" s="114">
        <v>325</v>
      </c>
      <c r="C39" s="108">
        <v>8107</v>
      </c>
      <c r="D39" s="108">
        <v>2902</v>
      </c>
      <c r="E39" s="109">
        <v>98.702</v>
      </c>
      <c r="F39" s="110">
        <v>70.069</v>
      </c>
      <c r="G39" s="108">
        <f t="shared" si="3"/>
        <v>8213.61269275192</v>
      </c>
      <c r="H39" s="108">
        <f t="shared" si="3"/>
        <v>4141.63182006308</v>
      </c>
      <c r="I39" s="105">
        <f t="shared" si="4"/>
        <v>12355.244512815</v>
      </c>
    </row>
    <row r="40" spans="1:9" ht="11.25">
      <c r="A40" s="106" t="s">
        <v>145</v>
      </c>
      <c r="B40" s="114">
        <v>326</v>
      </c>
      <c r="C40" s="108">
        <v>634</v>
      </c>
      <c r="D40" s="108">
        <v>417</v>
      </c>
      <c r="E40" s="109">
        <v>98.457</v>
      </c>
      <c r="F40" s="110">
        <v>74.853</v>
      </c>
      <c r="G40" s="108">
        <f t="shared" si="3"/>
        <v>643.935931421839</v>
      </c>
      <c r="H40" s="108">
        <f t="shared" si="3"/>
        <v>557.0919001242436</v>
      </c>
      <c r="I40" s="105">
        <f t="shared" si="4"/>
        <v>1201.0278315460826</v>
      </c>
    </row>
    <row r="41" spans="1:9" ht="11.25">
      <c r="A41" s="106"/>
      <c r="B41" s="114"/>
      <c r="C41" s="108"/>
      <c r="D41" s="108"/>
      <c r="E41" s="109"/>
      <c r="F41" s="110"/>
      <c r="G41" s="109"/>
      <c r="H41" s="109"/>
      <c r="I41" s="111"/>
    </row>
    <row r="42" spans="1:9" ht="11.25">
      <c r="A42" s="94" t="s">
        <v>146</v>
      </c>
      <c r="B42" s="95">
        <v>42</v>
      </c>
      <c r="C42" s="108">
        <v>23451</v>
      </c>
      <c r="D42" s="108">
        <v>83619</v>
      </c>
      <c r="E42" s="109">
        <v>96.465</v>
      </c>
      <c r="F42" s="110">
        <v>98.253</v>
      </c>
      <c r="G42" s="108">
        <f>+C42/(E42/100)</f>
        <v>24310.371637381435</v>
      </c>
      <c r="H42" s="108">
        <f>+D42/(F42/100)</f>
        <v>85105.79829623523</v>
      </c>
      <c r="I42" s="105">
        <f>+G42+H42</f>
        <v>109416.16993361666</v>
      </c>
    </row>
    <row r="43" spans="1:9" ht="11.25">
      <c r="A43" s="106"/>
      <c r="B43" s="114"/>
      <c r="C43" s="108"/>
      <c r="D43" s="108"/>
      <c r="E43" s="109"/>
      <c r="F43" s="110"/>
      <c r="G43" s="109"/>
      <c r="H43" s="109"/>
      <c r="I43" s="111"/>
    </row>
    <row r="44" spans="1:9" ht="11.25">
      <c r="A44" s="121" t="s">
        <v>147</v>
      </c>
      <c r="B44" s="95" t="s">
        <v>55</v>
      </c>
      <c r="C44" s="108">
        <v>13329</v>
      </c>
      <c r="D44" s="108">
        <v>414173</v>
      </c>
      <c r="E44" s="109">
        <v>91.965</v>
      </c>
      <c r="F44" s="110">
        <v>94.371</v>
      </c>
      <c r="G44" s="108">
        <f>+C44/(E44/100)</f>
        <v>14493.55733159354</v>
      </c>
      <c r="H44" s="108">
        <f>+D44/(F44/100)</f>
        <v>438877.40937364235</v>
      </c>
      <c r="I44" s="105">
        <f>+G44+H44</f>
        <v>453370.9667052359</v>
      </c>
    </row>
    <row r="45" spans="1:9" ht="11.25">
      <c r="A45" s="106"/>
      <c r="B45" s="114"/>
      <c r="C45" s="108"/>
      <c r="D45" s="108"/>
      <c r="E45" s="109"/>
      <c r="F45" s="110"/>
      <c r="G45" s="109"/>
      <c r="H45" s="109"/>
      <c r="I45" s="111"/>
    </row>
    <row r="46" spans="1:9" ht="11.25">
      <c r="A46" s="94" t="s">
        <v>148</v>
      </c>
      <c r="B46" s="95" t="s">
        <v>149</v>
      </c>
      <c r="C46" s="108"/>
      <c r="D46" s="108"/>
      <c r="E46" s="109"/>
      <c r="F46" s="110"/>
      <c r="G46" s="109"/>
      <c r="H46" s="109"/>
      <c r="I46" s="111"/>
    </row>
    <row r="47" spans="1:9" ht="11.25">
      <c r="A47" s="106" t="s">
        <v>150</v>
      </c>
      <c r="B47" s="114">
        <v>481</v>
      </c>
      <c r="C47" s="108">
        <v>2404</v>
      </c>
      <c r="D47" s="108">
        <v>9339</v>
      </c>
      <c r="E47" s="109">
        <v>75.123</v>
      </c>
      <c r="F47" s="110">
        <v>80.153</v>
      </c>
      <c r="G47" s="108">
        <f aca="true" t="shared" si="5" ref="G47:H54">+C47/(E47/100)</f>
        <v>3200.0851936158033</v>
      </c>
      <c r="H47" s="108">
        <f t="shared" si="5"/>
        <v>11651.46657018452</v>
      </c>
      <c r="I47" s="105">
        <f aca="true" t="shared" si="6" ref="I47:I54">+G47+H47</f>
        <v>14851.551763800324</v>
      </c>
    </row>
    <row r="48" spans="1:9" ht="11.25">
      <c r="A48" s="106" t="s">
        <v>151</v>
      </c>
      <c r="B48" s="114">
        <v>482</v>
      </c>
      <c r="C48" s="108">
        <v>183</v>
      </c>
      <c r="D48" s="108">
        <v>280</v>
      </c>
      <c r="E48" s="109">
        <v>82.594</v>
      </c>
      <c r="F48" s="110">
        <v>88.431</v>
      </c>
      <c r="G48" s="108">
        <f t="shared" si="5"/>
        <v>221.56573116691288</v>
      </c>
      <c r="H48" s="108">
        <f t="shared" si="5"/>
        <v>316.63104567402837</v>
      </c>
      <c r="I48" s="105">
        <f t="shared" si="6"/>
        <v>538.1967768409413</v>
      </c>
    </row>
    <row r="49" spans="1:9" ht="11.25">
      <c r="A49" s="106" t="s">
        <v>152</v>
      </c>
      <c r="B49" s="114">
        <v>483</v>
      </c>
      <c r="C49" s="108">
        <v>0</v>
      </c>
      <c r="D49" s="108">
        <v>0</v>
      </c>
      <c r="E49" s="109">
        <v>0</v>
      </c>
      <c r="F49" s="110">
        <v>0</v>
      </c>
      <c r="G49" s="108"/>
      <c r="H49" s="108"/>
      <c r="I49" s="105"/>
    </row>
    <row r="50" spans="1:9" ht="11.25">
      <c r="A50" s="106" t="s">
        <v>153</v>
      </c>
      <c r="B50" s="114">
        <v>484</v>
      </c>
      <c r="C50" s="108">
        <v>542</v>
      </c>
      <c r="D50" s="108">
        <v>2999</v>
      </c>
      <c r="E50" s="109">
        <v>80.013</v>
      </c>
      <c r="F50" s="110">
        <v>92.984</v>
      </c>
      <c r="G50" s="108">
        <f t="shared" si="5"/>
        <v>677.3899241373276</v>
      </c>
      <c r="H50" s="108">
        <f t="shared" si="5"/>
        <v>3225.2860707218447</v>
      </c>
      <c r="I50" s="105">
        <f t="shared" si="6"/>
        <v>3902.6759948591725</v>
      </c>
    </row>
    <row r="51" spans="1:9" ht="11.25">
      <c r="A51" s="106" t="s">
        <v>154</v>
      </c>
      <c r="B51" s="114">
        <v>485</v>
      </c>
      <c r="C51" s="108">
        <v>755</v>
      </c>
      <c r="D51" s="108">
        <v>3752</v>
      </c>
      <c r="E51" s="109">
        <v>92.167</v>
      </c>
      <c r="F51" s="110">
        <v>95.346</v>
      </c>
      <c r="G51" s="108">
        <f t="shared" si="5"/>
        <v>819.1652109757289</v>
      </c>
      <c r="H51" s="108">
        <f t="shared" si="5"/>
        <v>3935.141484697837</v>
      </c>
      <c r="I51" s="105">
        <f t="shared" si="6"/>
        <v>4754.306695673566</v>
      </c>
    </row>
    <row r="52" spans="1:9" ht="11.25">
      <c r="A52" s="106" t="s">
        <v>155</v>
      </c>
      <c r="B52" s="114">
        <v>486</v>
      </c>
      <c r="C52" s="108">
        <v>4122</v>
      </c>
      <c r="D52" s="108">
        <v>2869</v>
      </c>
      <c r="E52" s="109">
        <v>65.791</v>
      </c>
      <c r="F52" s="110">
        <v>66.616</v>
      </c>
      <c r="G52" s="108">
        <f t="shared" si="5"/>
        <v>6265.294645164232</v>
      </c>
      <c r="H52" s="108">
        <f t="shared" si="5"/>
        <v>4306.77314759217</v>
      </c>
      <c r="I52" s="105">
        <f t="shared" si="6"/>
        <v>10572.067792756403</v>
      </c>
    </row>
    <row r="53" spans="1:9" ht="11.25">
      <c r="A53" s="106" t="s">
        <v>156</v>
      </c>
      <c r="B53" s="112">
        <v>487488492</v>
      </c>
      <c r="C53" s="108">
        <v>1506</v>
      </c>
      <c r="D53" s="108">
        <v>10748</v>
      </c>
      <c r="E53" s="109">
        <v>89.54</v>
      </c>
      <c r="F53" s="110">
        <v>92.511</v>
      </c>
      <c r="G53" s="108">
        <f t="shared" si="5"/>
        <v>1681.9298637480454</v>
      </c>
      <c r="H53" s="108">
        <f t="shared" si="5"/>
        <v>11618.077850201598</v>
      </c>
      <c r="I53" s="105">
        <f t="shared" si="6"/>
        <v>13300.007713949644</v>
      </c>
    </row>
    <row r="54" spans="1:9" ht="11.25">
      <c r="A54" s="106" t="s">
        <v>59</v>
      </c>
      <c r="B54" s="114">
        <v>493</v>
      </c>
      <c r="C54" s="108">
        <v>311</v>
      </c>
      <c r="D54" s="108">
        <v>12689</v>
      </c>
      <c r="E54" s="109">
        <v>80.197</v>
      </c>
      <c r="F54" s="110">
        <v>96.584</v>
      </c>
      <c r="G54" s="108">
        <f t="shared" si="5"/>
        <v>387.7950546778558</v>
      </c>
      <c r="H54" s="108">
        <f t="shared" si="5"/>
        <v>13137.786796985007</v>
      </c>
      <c r="I54" s="105">
        <f t="shared" si="6"/>
        <v>13525.581851662862</v>
      </c>
    </row>
    <row r="55" spans="1:9" ht="11.25">
      <c r="A55" s="106"/>
      <c r="B55" s="114"/>
      <c r="C55" s="108"/>
      <c r="D55" s="108"/>
      <c r="E55" s="109"/>
      <c r="F55" s="110"/>
      <c r="G55" s="109"/>
      <c r="H55" s="109"/>
      <c r="I55" s="111"/>
    </row>
    <row r="56" spans="1:9" ht="11.25">
      <c r="A56" s="94" t="s">
        <v>157</v>
      </c>
      <c r="B56" s="95">
        <v>51</v>
      </c>
      <c r="C56" s="108"/>
      <c r="D56" s="108"/>
      <c r="E56" s="109"/>
      <c r="F56" s="110"/>
      <c r="G56" s="109"/>
      <c r="H56" s="109"/>
      <c r="I56" s="111"/>
    </row>
    <row r="57" spans="1:9" ht="11.25">
      <c r="A57" s="106" t="s">
        <v>158</v>
      </c>
      <c r="B57" s="114">
        <v>511</v>
      </c>
      <c r="C57" s="108">
        <v>3419</v>
      </c>
      <c r="D57" s="108">
        <v>1615</v>
      </c>
      <c r="E57" s="109">
        <v>79.582</v>
      </c>
      <c r="F57" s="110">
        <v>87.717</v>
      </c>
      <c r="G57" s="108">
        <f aca="true" t="shared" si="7" ref="G57:H60">+C57/(E57/100)</f>
        <v>4296.197632630495</v>
      </c>
      <c r="H57" s="108">
        <f t="shared" si="7"/>
        <v>1841.148238083838</v>
      </c>
      <c r="I57" s="105">
        <f>+G57+H57</f>
        <v>6137.345870714333</v>
      </c>
    </row>
    <row r="58" spans="1:9" ht="11.25">
      <c r="A58" s="106" t="s">
        <v>159</v>
      </c>
      <c r="B58" s="114">
        <v>512</v>
      </c>
      <c r="C58" s="108">
        <v>2987</v>
      </c>
      <c r="D58" s="108">
        <v>2001</v>
      </c>
      <c r="E58" s="109">
        <v>91.633</v>
      </c>
      <c r="F58" s="110">
        <v>88.079</v>
      </c>
      <c r="G58" s="108">
        <f t="shared" si="7"/>
        <v>3259.742669125752</v>
      </c>
      <c r="H58" s="108">
        <f t="shared" si="7"/>
        <v>2271.8241578582865</v>
      </c>
      <c r="I58" s="105">
        <f>+G58+H58</f>
        <v>5531.566826984039</v>
      </c>
    </row>
    <row r="59" spans="1:9" ht="11.25">
      <c r="A59" s="106" t="s">
        <v>160</v>
      </c>
      <c r="B59" s="114">
        <v>513</v>
      </c>
      <c r="C59" s="108">
        <v>39479</v>
      </c>
      <c r="D59" s="108">
        <v>3807</v>
      </c>
      <c r="E59" s="109">
        <v>90.536</v>
      </c>
      <c r="F59" s="110">
        <v>70.925</v>
      </c>
      <c r="G59" s="108">
        <f t="shared" si="7"/>
        <v>43605.858443050274</v>
      </c>
      <c r="H59" s="108">
        <f t="shared" si="7"/>
        <v>5367.6418752203035</v>
      </c>
      <c r="I59" s="105">
        <f>+G59+H59</f>
        <v>48973.50031827058</v>
      </c>
    </row>
    <row r="60" spans="1:9" ht="11.25">
      <c r="A60" s="106" t="s">
        <v>161</v>
      </c>
      <c r="B60" s="114">
        <v>514</v>
      </c>
      <c r="C60" s="108">
        <v>2443</v>
      </c>
      <c r="D60" s="108">
        <v>760</v>
      </c>
      <c r="E60" s="109">
        <v>76.968</v>
      </c>
      <c r="F60" s="110">
        <v>87.566</v>
      </c>
      <c r="G60" s="108">
        <f t="shared" si="7"/>
        <v>3174.0463569275544</v>
      </c>
      <c r="H60" s="108">
        <f t="shared" si="7"/>
        <v>867.9167713496106</v>
      </c>
      <c r="I60" s="105">
        <f>+G60+H60</f>
        <v>4041.963128277165</v>
      </c>
    </row>
    <row r="61" spans="1:9" ht="11.25">
      <c r="A61" s="106"/>
      <c r="B61" s="114"/>
      <c r="C61" s="108"/>
      <c r="D61" s="108"/>
      <c r="E61" s="109"/>
      <c r="F61" s="110"/>
      <c r="G61" s="109"/>
      <c r="H61" s="109"/>
      <c r="I61" s="111"/>
    </row>
    <row r="62" spans="1:9" ht="11.25">
      <c r="A62" s="94" t="s">
        <v>162</v>
      </c>
      <c r="B62" s="95">
        <v>52</v>
      </c>
      <c r="C62" s="108"/>
      <c r="D62" s="108"/>
      <c r="E62" s="109"/>
      <c r="F62" s="110"/>
      <c r="G62" s="109"/>
      <c r="H62" s="109"/>
      <c r="I62" s="111"/>
    </row>
    <row r="63" spans="1:9" ht="11.25">
      <c r="A63" s="106" t="s">
        <v>163</v>
      </c>
      <c r="B63" s="114">
        <v>521</v>
      </c>
      <c r="C63" s="108">
        <v>2501</v>
      </c>
      <c r="D63" s="108">
        <v>797</v>
      </c>
      <c r="E63" s="109">
        <v>74.271</v>
      </c>
      <c r="F63" s="110">
        <v>78.113</v>
      </c>
      <c r="G63" s="108">
        <f aca="true" t="shared" si="8" ref="G63:H67">+C63/(E63/100)</f>
        <v>3367.397773020425</v>
      </c>
      <c r="H63" s="108">
        <f t="shared" si="8"/>
        <v>1020.3167206482916</v>
      </c>
      <c r="I63" s="105">
        <f>+G63+H63</f>
        <v>4387.714493668716</v>
      </c>
    </row>
    <row r="64" spans="1:9" ht="11.25">
      <c r="A64" s="106" t="s">
        <v>164</v>
      </c>
      <c r="B64" s="114">
        <v>522</v>
      </c>
      <c r="C64" s="108">
        <v>108265</v>
      </c>
      <c r="D64" s="108">
        <v>46914</v>
      </c>
      <c r="E64" s="109">
        <v>89.266</v>
      </c>
      <c r="F64" s="110">
        <v>96.272</v>
      </c>
      <c r="G64" s="108">
        <f t="shared" si="8"/>
        <v>121283.57941433469</v>
      </c>
      <c r="H64" s="108">
        <f t="shared" si="8"/>
        <v>48730.67974073459</v>
      </c>
      <c r="I64" s="105">
        <f>+G64+H64</f>
        <v>170014.25915506927</v>
      </c>
    </row>
    <row r="65" spans="1:9" ht="11.25">
      <c r="A65" s="106" t="s">
        <v>165</v>
      </c>
      <c r="B65" s="114">
        <v>523</v>
      </c>
      <c r="C65" s="108">
        <v>26264</v>
      </c>
      <c r="D65" s="108">
        <v>12177</v>
      </c>
      <c r="E65" s="109">
        <v>96.242</v>
      </c>
      <c r="F65" s="110">
        <v>98.198</v>
      </c>
      <c r="G65" s="108">
        <f t="shared" si="8"/>
        <v>27289.540948858084</v>
      </c>
      <c r="H65" s="108">
        <f t="shared" si="8"/>
        <v>12400.4562211043</v>
      </c>
      <c r="I65" s="105">
        <f>+G65+H65</f>
        <v>39689.997169962386</v>
      </c>
    </row>
    <row r="66" spans="1:9" ht="11.25">
      <c r="A66" s="106" t="s">
        <v>166</v>
      </c>
      <c r="B66" s="114">
        <v>524</v>
      </c>
      <c r="C66" s="108">
        <v>52467</v>
      </c>
      <c r="D66" s="108">
        <v>23842</v>
      </c>
      <c r="E66" s="109">
        <v>97.569</v>
      </c>
      <c r="F66" s="110">
        <v>98.482</v>
      </c>
      <c r="G66" s="108">
        <f t="shared" si="8"/>
        <v>53774.252067767426</v>
      </c>
      <c r="H66" s="108">
        <f t="shared" si="8"/>
        <v>24209.500213236937</v>
      </c>
      <c r="I66" s="105">
        <f>+G66+H66</f>
        <v>77983.75228100436</v>
      </c>
    </row>
    <row r="67" spans="1:9" ht="11.25">
      <c r="A67" s="106" t="s">
        <v>167</v>
      </c>
      <c r="B67" s="114">
        <v>525</v>
      </c>
      <c r="C67" s="108">
        <v>34326</v>
      </c>
      <c r="D67" s="108">
        <v>25008</v>
      </c>
      <c r="E67" s="109">
        <v>85.894</v>
      </c>
      <c r="F67" s="110">
        <v>95.52</v>
      </c>
      <c r="G67" s="108">
        <f t="shared" si="8"/>
        <v>39963.210468717254</v>
      </c>
      <c r="H67" s="108">
        <f t="shared" si="8"/>
        <v>26180.904522613066</v>
      </c>
      <c r="I67" s="105">
        <f>+G67+H67</f>
        <v>66144.11499133032</v>
      </c>
    </row>
    <row r="68" spans="1:9" ht="11.25">
      <c r="A68" s="106"/>
      <c r="B68" s="114"/>
      <c r="C68" s="108"/>
      <c r="D68" s="108"/>
      <c r="E68" s="109"/>
      <c r="F68" s="110"/>
      <c r="G68" s="109"/>
      <c r="H68" s="109"/>
      <c r="I68" s="111"/>
    </row>
    <row r="69" spans="1:9" ht="11.25">
      <c r="A69" s="94" t="s">
        <v>168</v>
      </c>
      <c r="B69" s="95">
        <v>53</v>
      </c>
      <c r="C69" s="108"/>
      <c r="D69" s="108"/>
      <c r="E69" s="109"/>
      <c r="F69" s="110"/>
      <c r="G69" s="109"/>
      <c r="H69" s="109"/>
      <c r="I69" s="111"/>
    </row>
    <row r="70" spans="1:9" ht="11.25">
      <c r="A70" s="106" t="s">
        <v>169</v>
      </c>
      <c r="B70" s="114">
        <v>531</v>
      </c>
      <c r="C70" s="108">
        <v>164627</v>
      </c>
      <c r="D70" s="108">
        <v>104653</v>
      </c>
      <c r="E70" s="109">
        <v>95.2</v>
      </c>
      <c r="F70" s="110">
        <v>97.035</v>
      </c>
      <c r="G70" s="108">
        <f>+C70/(E70/100)</f>
        <v>172927.52100840336</v>
      </c>
      <c r="H70" s="108">
        <f>+D70/(F70/100)</f>
        <v>107850.77549337868</v>
      </c>
      <c r="I70" s="105">
        <f>+G70+H70</f>
        <v>280778.296501782</v>
      </c>
    </row>
    <row r="71" spans="1:9" ht="11.25">
      <c r="A71" s="106" t="s">
        <v>170</v>
      </c>
      <c r="B71" s="112">
        <v>532533</v>
      </c>
      <c r="C71" s="108">
        <v>3710</v>
      </c>
      <c r="D71" s="108">
        <v>3716</v>
      </c>
      <c r="E71" s="109">
        <v>90.764</v>
      </c>
      <c r="F71" s="110">
        <v>82.421</v>
      </c>
      <c r="G71" s="108">
        <f>+C71/(E71/100)</f>
        <v>4087.523687805738</v>
      </c>
      <c r="H71" s="108">
        <f>+D71/(F71/100)</f>
        <v>4508.559711723953</v>
      </c>
      <c r="I71" s="105">
        <f>+G71+H71</f>
        <v>8596.08339952969</v>
      </c>
    </row>
    <row r="72" spans="1:9" ht="11.25">
      <c r="A72" s="122"/>
      <c r="B72" s="114"/>
      <c r="C72" s="108"/>
      <c r="D72" s="108"/>
      <c r="E72" s="109"/>
      <c r="F72" s="110"/>
      <c r="G72" s="109"/>
      <c r="H72" s="109"/>
      <c r="I72" s="111"/>
    </row>
    <row r="73" spans="1:9" ht="11.25">
      <c r="A73" s="121" t="s">
        <v>171</v>
      </c>
      <c r="B73" s="95">
        <v>54</v>
      </c>
      <c r="C73" s="108"/>
      <c r="D73" s="108"/>
      <c r="E73" s="109"/>
      <c r="F73" s="110"/>
      <c r="G73" s="109"/>
      <c r="H73" s="109"/>
      <c r="I73" s="111"/>
    </row>
    <row r="74" spans="1:9" ht="11.25">
      <c r="A74" s="106" t="s">
        <v>172</v>
      </c>
      <c r="B74" s="114">
        <v>5411</v>
      </c>
      <c r="C74" s="108">
        <v>7127</v>
      </c>
      <c r="D74" s="108">
        <v>3228</v>
      </c>
      <c r="E74" s="109">
        <v>101.28</v>
      </c>
      <c r="F74" s="110">
        <v>97.765</v>
      </c>
      <c r="G74" s="108">
        <f aca="true" t="shared" si="9" ref="G74:H76">+C74/(E74/100)</f>
        <v>7036.927330173776</v>
      </c>
      <c r="H74" s="108">
        <f t="shared" si="9"/>
        <v>3301.795120953306</v>
      </c>
      <c r="I74" s="105">
        <f>+G74+H74</f>
        <v>10338.722451127082</v>
      </c>
    </row>
    <row r="75" spans="1:9" ht="11.25">
      <c r="A75" s="106" t="s">
        <v>173</v>
      </c>
      <c r="B75" s="114">
        <v>5415</v>
      </c>
      <c r="C75" s="108">
        <v>8488</v>
      </c>
      <c r="D75" s="108">
        <v>316</v>
      </c>
      <c r="E75" s="109">
        <v>85.122</v>
      </c>
      <c r="F75" s="110">
        <v>63.638</v>
      </c>
      <c r="G75" s="108">
        <f t="shared" si="9"/>
        <v>9971.570216865206</v>
      </c>
      <c r="H75" s="108">
        <f t="shared" si="9"/>
        <v>496.5586599201735</v>
      </c>
      <c r="I75" s="105">
        <f>+G75+H75</f>
        <v>10468.12887678538</v>
      </c>
    </row>
    <row r="76" spans="1:9" ht="11.25">
      <c r="A76" s="106" t="s">
        <v>174</v>
      </c>
      <c r="B76" s="114" t="s">
        <v>175</v>
      </c>
      <c r="C76" s="108">
        <v>26919</v>
      </c>
      <c r="D76" s="108">
        <v>4109</v>
      </c>
      <c r="E76" s="109">
        <v>93.789</v>
      </c>
      <c r="F76" s="110">
        <v>85.744</v>
      </c>
      <c r="G76" s="108">
        <f t="shared" si="9"/>
        <v>28701.660109394492</v>
      </c>
      <c r="H76" s="108">
        <f t="shared" si="9"/>
        <v>4792.172047023699</v>
      </c>
      <c r="I76" s="105">
        <f>+G76+H76</f>
        <v>33493.83215641819</v>
      </c>
    </row>
    <row r="77" spans="1:9" ht="11.25">
      <c r="A77" s="106"/>
      <c r="B77" s="114"/>
      <c r="C77" s="108"/>
      <c r="D77" s="108"/>
      <c r="E77" s="109"/>
      <c r="F77" s="110"/>
      <c r="G77" s="109"/>
      <c r="H77" s="109"/>
      <c r="I77" s="111"/>
    </row>
    <row r="78" spans="1:9" ht="11.25">
      <c r="A78" s="121" t="s">
        <v>176</v>
      </c>
      <c r="B78" s="95">
        <v>55</v>
      </c>
      <c r="C78" s="108">
        <v>108863</v>
      </c>
      <c r="D78" s="108">
        <v>57804</v>
      </c>
      <c r="E78" s="109">
        <v>96.712</v>
      </c>
      <c r="F78" s="110">
        <v>97.627</v>
      </c>
      <c r="G78" s="108">
        <f>+C78/(E78/100)</f>
        <v>112564.10786665564</v>
      </c>
      <c r="H78" s="108">
        <f>+D78/(F78/100)</f>
        <v>59209.03028875209</v>
      </c>
      <c r="I78" s="105">
        <f>+G78+H78</f>
        <v>171773.13815540774</v>
      </c>
    </row>
    <row r="79" spans="1:9" ht="11.25">
      <c r="A79" s="106"/>
      <c r="B79" s="114"/>
      <c r="C79" s="108"/>
      <c r="D79" s="108"/>
      <c r="E79" s="109"/>
      <c r="F79" s="110"/>
      <c r="G79" s="109"/>
      <c r="H79" s="109"/>
      <c r="I79" s="111"/>
    </row>
    <row r="80" spans="1:9" ht="11.25">
      <c r="A80" s="121" t="s">
        <v>177</v>
      </c>
      <c r="B80" s="114"/>
      <c r="C80" s="108"/>
      <c r="D80" s="108"/>
      <c r="E80" s="109"/>
      <c r="F80" s="110"/>
      <c r="G80" s="109"/>
      <c r="H80" s="109"/>
      <c r="I80" s="111"/>
    </row>
    <row r="81" spans="1:9" ht="11.25">
      <c r="A81" s="106" t="s">
        <v>178</v>
      </c>
      <c r="B81" s="114">
        <v>561</v>
      </c>
      <c r="C81" s="108">
        <v>15579</v>
      </c>
      <c r="D81" s="108">
        <v>4222</v>
      </c>
      <c r="E81" s="109">
        <v>93.166</v>
      </c>
      <c r="F81" s="110">
        <v>83.448</v>
      </c>
      <c r="G81" s="108">
        <f>+C81/(E81/100)</f>
        <v>16721.765450915573</v>
      </c>
      <c r="H81" s="108">
        <f>+D81/(F81/100)</f>
        <v>5059.438213018887</v>
      </c>
      <c r="I81" s="105">
        <f>+G81+H81</f>
        <v>21781.20366393446</v>
      </c>
    </row>
    <row r="82" spans="1:9" ht="11.25">
      <c r="A82" s="106" t="s">
        <v>179</v>
      </c>
      <c r="B82" s="114">
        <v>562</v>
      </c>
      <c r="C82" s="108">
        <v>2026</v>
      </c>
      <c r="D82" s="108">
        <v>812</v>
      </c>
      <c r="E82" s="109">
        <v>75.363</v>
      </c>
      <c r="F82" s="110">
        <v>69.916</v>
      </c>
      <c r="G82" s="108">
        <f>+C82/(E82/100)</f>
        <v>2688.3218555524595</v>
      </c>
      <c r="H82" s="108">
        <f>+D82/(F82/100)</f>
        <v>1161.3936724068883</v>
      </c>
      <c r="I82" s="105">
        <f>+G82+H82</f>
        <v>3849.715527959348</v>
      </c>
    </row>
    <row r="83" spans="1:9" ht="11.25">
      <c r="A83" s="106"/>
      <c r="B83" s="114"/>
      <c r="C83" s="108"/>
      <c r="D83" s="108"/>
      <c r="E83" s="109"/>
      <c r="F83" s="110"/>
      <c r="G83" s="109"/>
      <c r="H83" s="109"/>
      <c r="I83" s="111"/>
    </row>
    <row r="84" spans="1:9" ht="11.25">
      <c r="A84" s="101" t="s">
        <v>180</v>
      </c>
      <c r="B84" s="95">
        <v>61</v>
      </c>
      <c r="C84" s="108">
        <v>2870</v>
      </c>
      <c r="D84" s="108">
        <v>949</v>
      </c>
      <c r="E84" s="109">
        <v>96.842</v>
      </c>
      <c r="F84" s="110">
        <v>100.823</v>
      </c>
      <c r="G84" s="108">
        <f>+C84/(E84/100)</f>
        <v>2963.5901778154107</v>
      </c>
      <c r="H84" s="108">
        <f>+D84/(F84/100)</f>
        <v>941.2534838280948</v>
      </c>
      <c r="I84" s="105">
        <f>+G84+H84</f>
        <v>3904.8436616435056</v>
      </c>
    </row>
    <row r="85" spans="1:9" ht="11.25">
      <c r="A85" s="106"/>
      <c r="B85" s="114"/>
      <c r="C85" s="108"/>
      <c r="D85" s="108"/>
      <c r="E85" s="109"/>
      <c r="F85" s="110"/>
      <c r="G85" s="109"/>
      <c r="H85" s="109"/>
      <c r="I85" s="111"/>
    </row>
    <row r="86" spans="1:9" ht="11.25">
      <c r="A86" s="94" t="s">
        <v>181</v>
      </c>
      <c r="B86" s="95">
        <v>62</v>
      </c>
      <c r="C86" s="108"/>
      <c r="D86" s="108"/>
      <c r="E86" s="109"/>
      <c r="F86" s="110"/>
      <c r="G86" s="109"/>
      <c r="H86" s="109"/>
      <c r="I86" s="111"/>
    </row>
    <row r="87" spans="1:9" ht="11.25">
      <c r="A87" s="106" t="s">
        <v>64</v>
      </c>
      <c r="B87" s="114">
        <v>621</v>
      </c>
      <c r="C87" s="108">
        <v>52782</v>
      </c>
      <c r="D87" s="108">
        <v>984</v>
      </c>
      <c r="E87" s="109">
        <v>98.04</v>
      </c>
      <c r="F87" s="110">
        <v>96.737</v>
      </c>
      <c r="G87" s="108">
        <f aca="true" t="shared" si="10" ref="G87:H90">+C87/(E87/100)</f>
        <v>53837.20930232558</v>
      </c>
      <c r="H87" s="108">
        <f t="shared" si="10"/>
        <v>1017.1909403847546</v>
      </c>
      <c r="I87" s="105">
        <f>+G87+H87</f>
        <v>54854.40024271033</v>
      </c>
    </row>
    <row r="88" spans="1:9" ht="11.25">
      <c r="A88" s="106" t="s">
        <v>66</v>
      </c>
      <c r="B88" s="114">
        <v>622</v>
      </c>
      <c r="C88" s="108">
        <v>6861</v>
      </c>
      <c r="D88" s="108">
        <v>866</v>
      </c>
      <c r="E88" s="109">
        <v>96.229</v>
      </c>
      <c r="F88" s="110">
        <v>102.332</v>
      </c>
      <c r="G88" s="108">
        <f t="shared" si="10"/>
        <v>7129.867295721664</v>
      </c>
      <c r="H88" s="108">
        <f t="shared" si="10"/>
        <v>846.2650979165852</v>
      </c>
      <c r="I88" s="105">
        <f>+G88+H88</f>
        <v>7976.13239363825</v>
      </c>
    </row>
    <row r="89" spans="1:9" ht="11.25">
      <c r="A89" s="106" t="s">
        <v>182</v>
      </c>
      <c r="B89" s="114">
        <v>623</v>
      </c>
      <c r="C89" s="108">
        <v>11657</v>
      </c>
      <c r="D89" s="108">
        <v>1358</v>
      </c>
      <c r="E89" s="109">
        <v>95.765</v>
      </c>
      <c r="F89" s="110">
        <v>96.819</v>
      </c>
      <c r="G89" s="108">
        <f t="shared" si="10"/>
        <v>12172.505612697749</v>
      </c>
      <c r="H89" s="108">
        <f t="shared" si="10"/>
        <v>1402.6172548776583</v>
      </c>
      <c r="I89" s="105">
        <f>+G89+H89</f>
        <v>13575.122867575406</v>
      </c>
    </row>
    <row r="90" spans="1:9" ht="11.25">
      <c r="A90" s="119" t="s">
        <v>183</v>
      </c>
      <c r="B90" s="114">
        <v>624</v>
      </c>
      <c r="C90" s="108">
        <v>9210</v>
      </c>
      <c r="D90" s="108">
        <v>1128</v>
      </c>
      <c r="E90" s="109">
        <v>94.055</v>
      </c>
      <c r="F90" s="110">
        <v>97.779</v>
      </c>
      <c r="G90" s="108">
        <f t="shared" si="10"/>
        <v>9792.142895114559</v>
      </c>
      <c r="H90" s="108">
        <f t="shared" si="10"/>
        <v>1153.6219433620718</v>
      </c>
      <c r="I90" s="105">
        <f>+G90+H90</f>
        <v>10945.76483847663</v>
      </c>
    </row>
    <row r="91" spans="1:9" ht="11.25">
      <c r="A91" s="106"/>
      <c r="B91" s="114"/>
      <c r="C91" s="108"/>
      <c r="D91" s="108"/>
      <c r="E91" s="109"/>
      <c r="F91" s="110"/>
      <c r="G91" s="109"/>
      <c r="H91" s="109"/>
      <c r="I91" s="111"/>
    </row>
    <row r="92" spans="1:9" ht="11.25">
      <c r="A92" s="94" t="s">
        <v>184</v>
      </c>
      <c r="B92" s="95">
        <v>71</v>
      </c>
      <c r="C92" s="108"/>
      <c r="D92" s="108"/>
      <c r="E92" s="109"/>
      <c r="F92" s="110"/>
      <c r="G92" s="109"/>
      <c r="H92" s="109"/>
      <c r="I92" s="111"/>
    </row>
    <row r="93" spans="1:9" ht="11.25">
      <c r="A93" s="106" t="s">
        <v>185</v>
      </c>
      <c r="B93" s="112">
        <v>711712</v>
      </c>
      <c r="C93" s="108">
        <v>1604</v>
      </c>
      <c r="D93" s="108">
        <v>2425</v>
      </c>
      <c r="E93" s="109">
        <v>60.182</v>
      </c>
      <c r="F93" s="110">
        <v>89.589</v>
      </c>
      <c r="G93" s="108">
        <f>+C93/(E93/100)</f>
        <v>2665.248745472068</v>
      </c>
      <c r="H93" s="108">
        <f>+D93/(F93/100)</f>
        <v>2706.8055229994757</v>
      </c>
      <c r="I93" s="105">
        <f>+G93+H93</f>
        <v>5372.054268471544</v>
      </c>
    </row>
    <row r="94" spans="1:9" ht="11.25">
      <c r="A94" s="106" t="s">
        <v>186</v>
      </c>
      <c r="B94" s="114">
        <v>713</v>
      </c>
      <c r="C94" s="108">
        <v>2566</v>
      </c>
      <c r="D94" s="108">
        <v>4589</v>
      </c>
      <c r="E94" s="109">
        <v>63.078</v>
      </c>
      <c r="F94" s="110">
        <v>89.322</v>
      </c>
      <c r="G94" s="108">
        <f>+C94/(E94/100)</f>
        <v>4067.9793271822186</v>
      </c>
      <c r="H94" s="108">
        <f>+D94/(F94/100)</f>
        <v>5137.59208257764</v>
      </c>
      <c r="I94" s="105">
        <f>+G94+H94</f>
        <v>9205.57140975986</v>
      </c>
    </row>
    <row r="95" spans="1:9" ht="11.25">
      <c r="A95" s="106"/>
      <c r="B95" s="114"/>
      <c r="C95" s="108"/>
      <c r="D95" s="108"/>
      <c r="E95" s="109"/>
      <c r="F95" s="110"/>
      <c r="G95" s="109"/>
      <c r="H95" s="109"/>
      <c r="I95" s="111"/>
    </row>
    <row r="96" spans="1:9" ht="11.25">
      <c r="A96" s="121" t="s">
        <v>187</v>
      </c>
      <c r="B96" s="95">
        <v>72</v>
      </c>
      <c r="C96" s="108"/>
      <c r="D96" s="108"/>
      <c r="E96" s="109"/>
      <c r="F96" s="110"/>
      <c r="G96" s="109"/>
      <c r="H96" s="109"/>
      <c r="I96" s="111"/>
    </row>
    <row r="97" spans="1:9" ht="11.25">
      <c r="A97" s="106" t="s">
        <v>71</v>
      </c>
      <c r="B97" s="114">
        <v>721</v>
      </c>
      <c r="C97" s="108">
        <v>284</v>
      </c>
      <c r="D97" s="108">
        <v>202</v>
      </c>
      <c r="E97" s="109">
        <v>70.754</v>
      </c>
      <c r="F97" s="110">
        <v>92.436</v>
      </c>
      <c r="G97" s="108">
        <f>+C97/(E97/100)</f>
        <v>401.3907340927721</v>
      </c>
      <c r="H97" s="108">
        <f>+D97/(F97/100)</f>
        <v>218.52957722099615</v>
      </c>
      <c r="I97" s="105">
        <f>+G97+H97</f>
        <v>619.9203113137683</v>
      </c>
    </row>
    <row r="98" spans="1:9" ht="11.25">
      <c r="A98" s="106" t="s">
        <v>73</v>
      </c>
      <c r="B98" s="114">
        <v>722</v>
      </c>
      <c r="C98" s="108">
        <v>1129</v>
      </c>
      <c r="D98" s="108">
        <v>78389</v>
      </c>
      <c r="E98" s="109">
        <v>90.667</v>
      </c>
      <c r="F98" s="110">
        <v>96.42</v>
      </c>
      <c r="G98" s="108"/>
      <c r="H98" s="108">
        <f>+D98/(F98/100)</f>
        <v>81299.5229205559</v>
      </c>
      <c r="I98" s="105">
        <f>+G98+H98</f>
        <v>81299.5229205559</v>
      </c>
    </row>
    <row r="99" spans="1:9" ht="11.25">
      <c r="A99" s="106"/>
      <c r="B99" s="114"/>
      <c r="C99" s="108"/>
      <c r="D99" s="108"/>
      <c r="E99" s="109"/>
      <c r="F99" s="110"/>
      <c r="G99" s="109"/>
      <c r="H99" s="109"/>
      <c r="I99" s="111"/>
    </row>
    <row r="100" spans="1:9" ht="11.25">
      <c r="A100" s="123" t="s">
        <v>188</v>
      </c>
      <c r="B100" s="99">
        <v>81</v>
      </c>
      <c r="C100" s="124">
        <v>22075</v>
      </c>
      <c r="D100" s="124">
        <v>31766</v>
      </c>
      <c r="E100" s="125">
        <v>91.016</v>
      </c>
      <c r="F100" s="126">
        <v>98.175</v>
      </c>
      <c r="G100" s="124">
        <f>+C100/(E100/100)</f>
        <v>24253.97732266854</v>
      </c>
      <c r="H100" s="124">
        <f>+D100/(F100/100)</f>
        <v>32356.50623885918</v>
      </c>
      <c r="I100" s="127">
        <f>+G100+H100</f>
        <v>56610.48356152772</v>
      </c>
    </row>
    <row r="102" ht="11.25">
      <c r="B102" s="131" t="s">
        <v>189</v>
      </c>
    </row>
  </sheetData>
  <mergeCells count="6">
    <mergeCell ref="A1:I1"/>
    <mergeCell ref="A2:I2"/>
    <mergeCell ref="C3:I3"/>
    <mergeCell ref="C4:D4"/>
    <mergeCell ref="E4:F4"/>
    <mergeCell ref="G4:H4"/>
  </mergeCells>
  <conditionalFormatting sqref="E21:F31 E33:E34">
    <cfRule type="cellIs" priority="1" dxfId="0" operator="equal" stopIfTrue="1">
      <formula>0</formula>
    </cfRule>
  </conditionalFormatting>
  <printOptions horizontalCentered="1"/>
  <pageMargins left="0.75" right="0.75" top="1" bottom="1" header="0.5" footer="0.5"/>
  <pageSetup fitToHeight="2" fitToWidth="1" horizontalDpi="600" verticalDpi="600" orientation="landscape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workbookViewId="0" topLeftCell="A1">
      <selection activeCell="A2" sqref="A2:I2"/>
    </sheetView>
  </sheetViews>
  <sheetFormatPr defaultColWidth="9.140625" defaultRowHeight="12.75"/>
  <cols>
    <col min="1" max="1" width="52.00390625" style="91" customWidth="1"/>
    <col min="2" max="2" width="11.7109375" style="128" customWidth="1"/>
    <col min="3" max="16384" width="9.140625" style="91" customWidth="1"/>
  </cols>
  <sheetData>
    <row r="1" spans="1:9" ht="11.25">
      <c r="A1" s="182" t="s">
        <v>191</v>
      </c>
      <c r="B1" s="182"/>
      <c r="C1" s="182"/>
      <c r="D1" s="182"/>
      <c r="E1" s="182"/>
      <c r="F1" s="182"/>
      <c r="G1" s="182"/>
      <c r="H1" s="182"/>
      <c r="I1" s="182"/>
    </row>
    <row r="2" spans="1:9" ht="11.25">
      <c r="A2" s="183" t="s">
        <v>103</v>
      </c>
      <c r="B2" s="183"/>
      <c r="C2" s="183"/>
      <c r="D2" s="183"/>
      <c r="E2" s="183"/>
      <c r="F2" s="183"/>
      <c r="G2" s="183"/>
      <c r="H2" s="183"/>
      <c r="I2" s="183"/>
    </row>
    <row r="3" spans="1:9" ht="11.25">
      <c r="A3" s="92"/>
      <c r="B3" s="93"/>
      <c r="C3" s="181">
        <v>2002</v>
      </c>
      <c r="D3" s="178"/>
      <c r="E3" s="178"/>
      <c r="F3" s="178"/>
      <c r="G3" s="178"/>
      <c r="H3" s="178"/>
      <c r="I3" s="179"/>
    </row>
    <row r="4" spans="1:9" ht="11.25">
      <c r="A4" s="94"/>
      <c r="B4" s="95" t="s">
        <v>43</v>
      </c>
      <c r="C4" s="184" t="s">
        <v>104</v>
      </c>
      <c r="D4" s="185"/>
      <c r="E4" s="186" t="s">
        <v>105</v>
      </c>
      <c r="F4" s="186"/>
      <c r="G4" s="186" t="s">
        <v>106</v>
      </c>
      <c r="H4" s="186"/>
      <c r="I4" s="98" t="s">
        <v>44</v>
      </c>
    </row>
    <row r="5" spans="1:9" ht="11.25">
      <c r="A5" s="99" t="s">
        <v>107</v>
      </c>
      <c r="B5" s="100"/>
      <c r="C5" s="28" t="s">
        <v>108</v>
      </c>
      <c r="D5" s="29" t="s">
        <v>109</v>
      </c>
      <c r="E5" s="29" t="s">
        <v>108</v>
      </c>
      <c r="F5" s="29" t="s">
        <v>109</v>
      </c>
      <c r="G5" s="29" t="s">
        <v>108</v>
      </c>
      <c r="H5" s="29" t="s">
        <v>109</v>
      </c>
      <c r="I5" s="30" t="s">
        <v>110</v>
      </c>
    </row>
    <row r="6" spans="1:9" ht="11.25">
      <c r="A6" s="101" t="s">
        <v>111</v>
      </c>
      <c r="B6" s="102">
        <v>111112</v>
      </c>
      <c r="C6" s="132"/>
      <c r="D6" s="97"/>
      <c r="E6" s="97"/>
      <c r="F6" s="97"/>
      <c r="G6" s="97"/>
      <c r="H6" s="97"/>
      <c r="I6" s="105">
        <f>+G7+G8+H7+H8</f>
        <v>4725.601327481909</v>
      </c>
    </row>
    <row r="7" spans="1:9" ht="11.25">
      <c r="A7" s="106" t="s">
        <v>112</v>
      </c>
      <c r="B7" s="107">
        <v>111112</v>
      </c>
      <c r="C7" s="86">
        <v>0</v>
      </c>
      <c r="D7" s="109">
        <v>0</v>
      </c>
      <c r="E7" s="109">
        <v>0</v>
      </c>
      <c r="F7" s="109">
        <v>0</v>
      </c>
      <c r="G7" s="108">
        <v>0</v>
      </c>
      <c r="H7" s="108">
        <v>0</v>
      </c>
      <c r="I7" s="105"/>
    </row>
    <row r="8" spans="1:9" ht="11.25">
      <c r="A8" s="106" t="s">
        <v>113</v>
      </c>
      <c r="B8" s="112">
        <v>113114115</v>
      </c>
      <c r="C8" s="86">
        <v>2446</v>
      </c>
      <c r="D8" s="109">
        <v>2443</v>
      </c>
      <c r="E8" s="109">
        <v>99.78</v>
      </c>
      <c r="F8" s="109">
        <v>107.422</v>
      </c>
      <c r="G8" s="108">
        <f>+C8/(E8/100)</f>
        <v>2451.393064742433</v>
      </c>
      <c r="H8" s="108">
        <f>+D8/(F8/100)</f>
        <v>2274.208262739476</v>
      </c>
      <c r="I8" s="105"/>
    </row>
    <row r="9" spans="1:9" ht="11.25">
      <c r="A9" s="113"/>
      <c r="B9" s="114"/>
      <c r="C9" s="86"/>
      <c r="D9" s="109"/>
      <c r="E9" s="109"/>
      <c r="F9" s="109"/>
      <c r="G9" s="109"/>
      <c r="H9" s="109"/>
      <c r="I9" s="105"/>
    </row>
    <row r="10" spans="1:9" ht="11.25">
      <c r="A10" s="94" t="s">
        <v>114</v>
      </c>
      <c r="B10" s="95">
        <v>21</v>
      </c>
      <c r="C10" s="86"/>
      <c r="D10" s="109"/>
      <c r="E10" s="109"/>
      <c r="F10" s="109"/>
      <c r="G10" s="109"/>
      <c r="H10" s="109"/>
      <c r="I10" s="105">
        <f>+G11+G12+G13+H11+H12+H13</f>
        <v>14647.609825433965</v>
      </c>
    </row>
    <row r="11" spans="1:9" ht="11.25">
      <c r="A11" s="106" t="s">
        <v>115</v>
      </c>
      <c r="B11" s="114">
        <v>211</v>
      </c>
      <c r="C11" s="86">
        <v>9004</v>
      </c>
      <c r="D11" s="109">
        <v>805</v>
      </c>
      <c r="E11" s="109">
        <v>99.991</v>
      </c>
      <c r="F11" s="109">
        <v>120.509</v>
      </c>
      <c r="G11" s="108">
        <f aca="true" t="shared" si="0" ref="G11:H13">+C11/(E11/100)</f>
        <v>9004.810432938964</v>
      </c>
      <c r="H11" s="108">
        <f t="shared" si="0"/>
        <v>667.999900422375</v>
      </c>
      <c r="I11" s="105"/>
    </row>
    <row r="12" spans="1:9" ht="11.25">
      <c r="A12" s="106" t="s">
        <v>116</v>
      </c>
      <c r="B12" s="114">
        <v>212</v>
      </c>
      <c r="C12" s="86">
        <v>1571</v>
      </c>
      <c r="D12" s="109">
        <v>805</v>
      </c>
      <c r="E12" s="109">
        <v>98.238</v>
      </c>
      <c r="F12" s="109">
        <v>100.145</v>
      </c>
      <c r="G12" s="108">
        <f t="shared" si="0"/>
        <v>1599.177507685417</v>
      </c>
      <c r="H12" s="108">
        <f t="shared" si="0"/>
        <v>803.8344400619103</v>
      </c>
      <c r="I12" s="105"/>
    </row>
    <row r="13" spans="1:9" ht="11.25">
      <c r="A13" s="106" t="s">
        <v>117</v>
      </c>
      <c r="B13" s="114">
        <v>213</v>
      </c>
      <c r="C13" s="86">
        <v>2248</v>
      </c>
      <c r="D13" s="109">
        <v>255</v>
      </c>
      <c r="E13" s="109">
        <v>96.89</v>
      </c>
      <c r="F13" s="109">
        <v>101.339</v>
      </c>
      <c r="G13" s="108">
        <f t="shared" si="0"/>
        <v>2320.156878934875</v>
      </c>
      <c r="H13" s="108">
        <f t="shared" si="0"/>
        <v>251.63066539042225</v>
      </c>
      <c r="I13" s="105"/>
    </row>
    <row r="14" spans="1:9" ht="11.25">
      <c r="A14" s="113"/>
      <c r="B14" s="114"/>
      <c r="C14" s="86"/>
      <c r="D14" s="109"/>
      <c r="E14" s="109"/>
      <c r="F14" s="109"/>
      <c r="G14" s="109"/>
      <c r="H14" s="109"/>
      <c r="I14" s="105"/>
    </row>
    <row r="15" spans="1:9" ht="11.25">
      <c r="A15" s="101" t="s">
        <v>118</v>
      </c>
      <c r="B15" s="95">
        <v>22</v>
      </c>
      <c r="C15" s="86">
        <v>24238</v>
      </c>
      <c r="D15" s="109">
        <v>2609</v>
      </c>
      <c r="E15" s="109">
        <v>256.213</v>
      </c>
      <c r="F15" s="109">
        <v>224.282</v>
      </c>
      <c r="G15" s="108">
        <f>+C15/(E15/100)</f>
        <v>9460.097653124547</v>
      </c>
      <c r="H15" s="108">
        <f>+D15/(F15/100)</f>
        <v>1163.2676719487074</v>
      </c>
      <c r="I15" s="105">
        <f>+G15+H15</f>
        <v>10623.365325073255</v>
      </c>
    </row>
    <row r="16" spans="1:9" ht="11.25">
      <c r="A16" s="113"/>
      <c r="B16" s="114"/>
      <c r="C16" s="86"/>
      <c r="D16" s="109"/>
      <c r="E16" s="109"/>
      <c r="F16" s="109"/>
      <c r="G16" s="109"/>
      <c r="H16" s="109"/>
      <c r="I16" s="105"/>
    </row>
    <row r="17" spans="1:9" ht="11.25">
      <c r="A17" s="101" t="s">
        <v>119</v>
      </c>
      <c r="B17" s="95">
        <v>23</v>
      </c>
      <c r="C17" s="86">
        <v>14671</v>
      </c>
      <c r="D17" s="109">
        <v>17880</v>
      </c>
      <c r="E17" s="109">
        <v>95.287</v>
      </c>
      <c r="F17" s="109">
        <v>97.49</v>
      </c>
      <c r="G17" s="108">
        <f>+C17/(E17/100)</f>
        <v>15396.643823396684</v>
      </c>
      <c r="H17" s="108">
        <f>+D17/(F17/100)</f>
        <v>18340.342599240947</v>
      </c>
      <c r="I17" s="105">
        <f>+G17+H17</f>
        <v>33736.98642263763</v>
      </c>
    </row>
    <row r="18" spans="1:9" ht="11.25">
      <c r="A18" s="106"/>
      <c r="B18" s="114"/>
      <c r="C18" s="86"/>
      <c r="D18" s="108"/>
      <c r="E18" s="109"/>
      <c r="F18" s="109"/>
      <c r="G18" s="109"/>
      <c r="H18" s="109"/>
      <c r="I18" s="105"/>
    </row>
    <row r="19" spans="1:9" ht="11.25">
      <c r="A19" s="94" t="s">
        <v>120</v>
      </c>
      <c r="B19" s="115" t="s">
        <v>121</v>
      </c>
      <c r="C19" s="86"/>
      <c r="D19" s="109"/>
      <c r="E19" s="109"/>
      <c r="F19" s="109"/>
      <c r="G19" s="109"/>
      <c r="H19" s="109"/>
      <c r="I19" s="111"/>
    </row>
    <row r="20" spans="1:9" ht="11.25">
      <c r="A20" s="106" t="s">
        <v>122</v>
      </c>
      <c r="B20" s="116" t="s">
        <v>123</v>
      </c>
      <c r="C20" s="86"/>
      <c r="D20" s="109"/>
      <c r="E20" s="109"/>
      <c r="F20" s="109"/>
      <c r="G20" s="109"/>
      <c r="H20" s="109"/>
      <c r="I20" s="111"/>
    </row>
    <row r="21" spans="1:9" ht="11.25">
      <c r="A21" s="106" t="s">
        <v>124</v>
      </c>
      <c r="B21" s="114">
        <v>321</v>
      </c>
      <c r="C21" s="86">
        <v>939</v>
      </c>
      <c r="D21" s="109">
        <v>659</v>
      </c>
      <c r="E21" s="118">
        <v>101.107</v>
      </c>
      <c r="F21" s="118">
        <v>128.256</v>
      </c>
      <c r="G21" s="108">
        <f aca="true" t="shared" si="1" ref="G21:H31">+C21/(E21/100)</f>
        <v>928.7190797867606</v>
      </c>
      <c r="H21" s="108">
        <f t="shared" si="1"/>
        <v>513.8161177644711</v>
      </c>
      <c r="I21" s="105">
        <f>+G21+H21</f>
        <v>1442.5351975512317</v>
      </c>
    </row>
    <row r="22" spans="1:9" ht="11.25">
      <c r="A22" s="106" t="s">
        <v>125</v>
      </c>
      <c r="B22" s="114">
        <v>327</v>
      </c>
      <c r="C22" s="86">
        <v>1499</v>
      </c>
      <c r="D22" s="109">
        <v>833</v>
      </c>
      <c r="E22" s="118">
        <v>105.511</v>
      </c>
      <c r="F22" s="118">
        <v>160.898</v>
      </c>
      <c r="G22" s="108">
        <f t="shared" si="1"/>
        <v>1420.7049501947665</v>
      </c>
      <c r="H22" s="108">
        <f t="shared" si="1"/>
        <v>517.7193004263571</v>
      </c>
      <c r="I22" s="105">
        <f aca="true" t="shared" si="2" ref="I22:I31">+G22+H22</f>
        <v>1938.4242506211235</v>
      </c>
    </row>
    <row r="23" spans="1:9" ht="11.25">
      <c r="A23" s="106" t="s">
        <v>126</v>
      </c>
      <c r="B23" s="114">
        <v>331</v>
      </c>
      <c r="C23" s="86">
        <v>3664</v>
      </c>
      <c r="D23" s="109">
        <v>934</v>
      </c>
      <c r="E23" s="118">
        <v>97.259</v>
      </c>
      <c r="F23" s="118">
        <v>128.15</v>
      </c>
      <c r="G23" s="108">
        <f t="shared" si="1"/>
        <v>3767.260613413669</v>
      </c>
      <c r="H23" s="108">
        <f t="shared" si="1"/>
        <v>728.8333983612953</v>
      </c>
      <c r="I23" s="105">
        <f t="shared" si="2"/>
        <v>4496.094011774964</v>
      </c>
    </row>
    <row r="24" spans="1:9" ht="11.25">
      <c r="A24" s="106" t="s">
        <v>127</v>
      </c>
      <c r="B24" s="114">
        <v>332</v>
      </c>
      <c r="C24" s="86">
        <v>3263</v>
      </c>
      <c r="D24" s="109">
        <v>2424</v>
      </c>
      <c r="E24" s="118">
        <v>101.404</v>
      </c>
      <c r="F24" s="118">
        <v>141.031</v>
      </c>
      <c r="G24" s="108">
        <f t="shared" si="1"/>
        <v>3217.8217821782177</v>
      </c>
      <c r="H24" s="108">
        <f t="shared" si="1"/>
        <v>1718.7710503364508</v>
      </c>
      <c r="I24" s="105">
        <f t="shared" si="2"/>
        <v>4936.592832514669</v>
      </c>
    </row>
    <row r="25" spans="1:9" ht="11.25">
      <c r="A25" s="106" t="s">
        <v>128</v>
      </c>
      <c r="B25" s="114">
        <v>333</v>
      </c>
      <c r="C25" s="86">
        <v>5634</v>
      </c>
      <c r="D25" s="109">
        <v>5251</v>
      </c>
      <c r="E25" s="118">
        <v>103.05</v>
      </c>
      <c r="F25" s="118">
        <v>138.291</v>
      </c>
      <c r="G25" s="108">
        <f t="shared" si="1"/>
        <v>5467.248908296943</v>
      </c>
      <c r="H25" s="108">
        <f t="shared" si="1"/>
        <v>3797.0656080294457</v>
      </c>
      <c r="I25" s="105">
        <f t="shared" si="2"/>
        <v>9264.314516326389</v>
      </c>
    </row>
    <row r="26" spans="1:9" ht="11.25">
      <c r="A26" s="106" t="s">
        <v>129</v>
      </c>
      <c r="B26" s="114">
        <v>334</v>
      </c>
      <c r="C26" s="86">
        <v>9341</v>
      </c>
      <c r="D26" s="109">
        <v>7790</v>
      </c>
      <c r="E26" s="118">
        <v>107.455</v>
      </c>
      <c r="F26" s="118">
        <v>145.426</v>
      </c>
      <c r="G26" s="108">
        <f t="shared" si="1"/>
        <v>8692.941231213066</v>
      </c>
      <c r="H26" s="108">
        <f t="shared" si="1"/>
        <v>5356.676247713614</v>
      </c>
      <c r="I26" s="105">
        <f t="shared" si="2"/>
        <v>14049.61747892668</v>
      </c>
    </row>
    <row r="27" spans="1:9" ht="11.25">
      <c r="A27" s="106" t="s">
        <v>130</v>
      </c>
      <c r="B27" s="114">
        <v>335</v>
      </c>
      <c r="C27" s="86">
        <v>5199</v>
      </c>
      <c r="D27" s="109">
        <v>2376</v>
      </c>
      <c r="E27" s="118">
        <v>102.82</v>
      </c>
      <c r="F27" s="118">
        <v>153.253</v>
      </c>
      <c r="G27" s="108">
        <f t="shared" si="1"/>
        <v>5056.409258899047</v>
      </c>
      <c r="H27" s="108">
        <f t="shared" si="1"/>
        <v>1550.3774803755882</v>
      </c>
      <c r="I27" s="105">
        <f t="shared" si="2"/>
        <v>6606.786739274636</v>
      </c>
    </row>
    <row r="28" spans="1:9" ht="11.25">
      <c r="A28" s="106" t="s">
        <v>131</v>
      </c>
      <c r="B28" s="114" t="s">
        <v>132</v>
      </c>
      <c r="C28" s="86">
        <v>1709</v>
      </c>
      <c r="D28" s="109">
        <v>845</v>
      </c>
      <c r="E28" s="118">
        <v>115.761</v>
      </c>
      <c r="F28" s="118">
        <v>185.771</v>
      </c>
      <c r="G28" s="108">
        <f t="shared" si="1"/>
        <v>1476.3175853698567</v>
      </c>
      <c r="H28" s="108">
        <f t="shared" si="1"/>
        <v>454.8610924202378</v>
      </c>
      <c r="I28" s="105">
        <f t="shared" si="2"/>
        <v>1931.1786777900945</v>
      </c>
    </row>
    <row r="29" spans="1:9" ht="11.25">
      <c r="A29" s="106" t="s">
        <v>133</v>
      </c>
      <c r="B29" s="114" t="s">
        <v>134</v>
      </c>
      <c r="C29" s="86">
        <v>1286</v>
      </c>
      <c r="D29" s="109">
        <v>1844</v>
      </c>
      <c r="E29" s="118">
        <v>101.334</v>
      </c>
      <c r="F29" s="118">
        <v>151.289</v>
      </c>
      <c r="G29" s="108">
        <f t="shared" si="1"/>
        <v>1269.0705982197485</v>
      </c>
      <c r="H29" s="108">
        <f t="shared" si="1"/>
        <v>1218.8592693454252</v>
      </c>
      <c r="I29" s="105">
        <f t="shared" si="2"/>
        <v>2487.9298675651735</v>
      </c>
    </row>
    <row r="30" spans="1:9" ht="11.25">
      <c r="A30" s="106" t="s">
        <v>135</v>
      </c>
      <c r="B30" s="114">
        <v>337</v>
      </c>
      <c r="C30" s="86">
        <v>720</v>
      </c>
      <c r="D30" s="109">
        <v>325</v>
      </c>
      <c r="E30" s="118">
        <v>107.287</v>
      </c>
      <c r="F30" s="118">
        <v>129.685</v>
      </c>
      <c r="G30" s="108">
        <f t="shared" si="1"/>
        <v>671.097150633348</v>
      </c>
      <c r="H30" s="108">
        <f t="shared" si="1"/>
        <v>250.60724062150595</v>
      </c>
      <c r="I30" s="105">
        <f t="shared" si="2"/>
        <v>921.7043912548539</v>
      </c>
    </row>
    <row r="31" spans="1:9" ht="11.25">
      <c r="A31" s="106" t="s">
        <v>136</v>
      </c>
      <c r="B31" s="114">
        <v>339</v>
      </c>
      <c r="C31" s="86">
        <v>1237</v>
      </c>
      <c r="D31" s="109">
        <v>928</v>
      </c>
      <c r="E31" s="118">
        <v>102.787</v>
      </c>
      <c r="F31" s="118">
        <v>153.69</v>
      </c>
      <c r="G31" s="108">
        <f t="shared" si="1"/>
        <v>1203.459581464582</v>
      </c>
      <c r="H31" s="108">
        <f t="shared" si="1"/>
        <v>603.8128700631141</v>
      </c>
      <c r="I31" s="105">
        <f t="shared" si="2"/>
        <v>1807.2724515276961</v>
      </c>
    </row>
    <row r="32" spans="1:9" ht="11.25">
      <c r="A32" s="119" t="s">
        <v>137</v>
      </c>
      <c r="B32" s="116" t="s">
        <v>123</v>
      </c>
      <c r="C32" s="86"/>
      <c r="D32" s="109"/>
      <c r="E32" s="109"/>
      <c r="F32" s="109"/>
      <c r="G32" s="109"/>
      <c r="H32" s="109"/>
      <c r="I32" s="111"/>
    </row>
    <row r="33" spans="1:9" ht="11.25">
      <c r="A33" s="106" t="s">
        <v>138</v>
      </c>
      <c r="B33" s="107">
        <v>311312</v>
      </c>
      <c r="C33" s="86">
        <v>5200</v>
      </c>
      <c r="D33" s="109">
        <v>1539</v>
      </c>
      <c r="E33" s="120">
        <v>100.15</v>
      </c>
      <c r="F33" s="120">
        <v>128.574</v>
      </c>
      <c r="G33" s="108">
        <f aca="true" t="shared" si="3" ref="G33:H39">+C33/(E33/100)</f>
        <v>5192.211682476285</v>
      </c>
      <c r="H33" s="108">
        <f t="shared" si="3"/>
        <v>1196.9760604787903</v>
      </c>
      <c r="I33" s="105">
        <f>+G33+H33</f>
        <v>6389.187742955075</v>
      </c>
    </row>
    <row r="34" spans="1:9" ht="11.25">
      <c r="A34" s="106" t="s">
        <v>139</v>
      </c>
      <c r="B34" s="112">
        <v>313314</v>
      </c>
      <c r="C34" s="86">
        <v>2057</v>
      </c>
      <c r="D34" s="109">
        <v>740</v>
      </c>
      <c r="E34" s="120">
        <v>96.879</v>
      </c>
      <c r="F34" s="120">
        <v>117.073</v>
      </c>
      <c r="G34" s="108">
        <f t="shared" si="3"/>
        <v>2123.2671683233725</v>
      </c>
      <c r="H34" s="108">
        <f t="shared" si="3"/>
        <v>632.0842551228722</v>
      </c>
      <c r="I34" s="105">
        <f aca="true" t="shared" si="4" ref="I34:I39">+G34+H34</f>
        <v>2755.3514234462446</v>
      </c>
    </row>
    <row r="35" spans="1:9" ht="11.25">
      <c r="A35" s="106" t="s">
        <v>140</v>
      </c>
      <c r="B35" s="107">
        <v>315316</v>
      </c>
      <c r="C35" s="86">
        <v>2088</v>
      </c>
      <c r="D35" s="109">
        <v>670</v>
      </c>
      <c r="E35" s="109">
        <v>97.061</v>
      </c>
      <c r="F35" s="109">
        <v>107.352</v>
      </c>
      <c r="G35" s="108">
        <f t="shared" si="3"/>
        <v>2151.224487693306</v>
      </c>
      <c r="H35" s="108">
        <f t="shared" si="3"/>
        <v>624.115060734779</v>
      </c>
      <c r="I35" s="105">
        <f t="shared" si="4"/>
        <v>2775.339548428085</v>
      </c>
    </row>
    <row r="36" spans="1:9" ht="11.25">
      <c r="A36" s="106" t="s">
        <v>141</v>
      </c>
      <c r="B36" s="114">
        <v>322</v>
      </c>
      <c r="C36" s="86">
        <v>769</v>
      </c>
      <c r="D36" s="109">
        <v>987</v>
      </c>
      <c r="E36" s="109">
        <v>98.727</v>
      </c>
      <c r="F36" s="109">
        <v>148.473</v>
      </c>
      <c r="G36" s="108">
        <f t="shared" si="3"/>
        <v>778.915595531111</v>
      </c>
      <c r="H36" s="108">
        <f t="shared" si="3"/>
        <v>664.767331433998</v>
      </c>
      <c r="I36" s="105">
        <f t="shared" si="4"/>
        <v>1443.682926965109</v>
      </c>
    </row>
    <row r="37" spans="1:9" ht="11.25">
      <c r="A37" s="106" t="s">
        <v>142</v>
      </c>
      <c r="B37" s="114">
        <v>323</v>
      </c>
      <c r="C37" s="86">
        <v>636</v>
      </c>
      <c r="D37" s="109">
        <v>721</v>
      </c>
      <c r="E37" s="109">
        <v>102.158</v>
      </c>
      <c r="F37" s="109">
        <v>156.362</v>
      </c>
      <c r="G37" s="108">
        <f t="shared" si="3"/>
        <v>622.5650463008282</v>
      </c>
      <c r="H37" s="108">
        <f t="shared" si="3"/>
        <v>461.10947672708204</v>
      </c>
      <c r="I37" s="105">
        <f t="shared" si="4"/>
        <v>1083.6745230279103</v>
      </c>
    </row>
    <row r="38" spans="1:9" ht="11.25">
      <c r="A38" s="106" t="s">
        <v>143</v>
      </c>
      <c r="B38" s="114">
        <v>324</v>
      </c>
      <c r="C38" s="86">
        <v>3610</v>
      </c>
      <c r="D38" s="109">
        <v>2034</v>
      </c>
      <c r="E38" s="109">
        <v>106.21</v>
      </c>
      <c r="F38" s="109">
        <v>353.928</v>
      </c>
      <c r="G38" s="108">
        <f t="shared" si="3"/>
        <v>3398.9266547406082</v>
      </c>
      <c r="H38" s="108">
        <f t="shared" si="3"/>
        <v>574.6931579304265</v>
      </c>
      <c r="I38" s="105">
        <f t="shared" si="4"/>
        <v>3973.6198126710347</v>
      </c>
    </row>
    <row r="39" spans="1:9" ht="11.25">
      <c r="A39" s="106" t="s">
        <v>144</v>
      </c>
      <c r="B39" s="114">
        <v>325</v>
      </c>
      <c r="C39" s="86">
        <v>9586</v>
      </c>
      <c r="D39" s="109">
        <v>7409</v>
      </c>
      <c r="E39" s="109">
        <v>102.106</v>
      </c>
      <c r="F39" s="109">
        <v>155.431</v>
      </c>
      <c r="G39" s="108">
        <f t="shared" si="3"/>
        <v>9388.28276496974</v>
      </c>
      <c r="H39" s="108">
        <f t="shared" si="3"/>
        <v>4766.74537254473</v>
      </c>
      <c r="I39" s="105">
        <f t="shared" si="4"/>
        <v>14155.02813751447</v>
      </c>
    </row>
    <row r="40" spans="1:9" ht="11.25">
      <c r="A40" s="106" t="s">
        <v>145</v>
      </c>
      <c r="B40" s="114">
        <v>326</v>
      </c>
      <c r="C40" s="86">
        <v>755</v>
      </c>
      <c r="D40" s="109">
        <v>954</v>
      </c>
      <c r="E40" s="109">
        <v>102.651</v>
      </c>
      <c r="F40" s="109">
        <v>148.95</v>
      </c>
      <c r="G40" s="108">
        <f>+C40/(E40/100)</f>
        <v>735.5018460609249</v>
      </c>
      <c r="H40" s="108">
        <f>+D40/(F40/100)</f>
        <v>640.4833836858007</v>
      </c>
      <c r="I40" s="105">
        <f>+G40+H40</f>
        <v>1375.9852297467255</v>
      </c>
    </row>
    <row r="41" spans="1:9" ht="11.25">
      <c r="A41" s="106"/>
      <c r="B41" s="114"/>
      <c r="C41" s="86"/>
      <c r="D41" s="109"/>
      <c r="E41" s="109"/>
      <c r="F41" s="109"/>
      <c r="G41" s="109"/>
      <c r="H41" s="109"/>
      <c r="I41" s="111"/>
    </row>
    <row r="42" spans="1:9" ht="11.25">
      <c r="A42" s="94" t="s">
        <v>146</v>
      </c>
      <c r="B42" s="95">
        <v>42</v>
      </c>
      <c r="C42" s="86">
        <v>28198</v>
      </c>
      <c r="D42" s="109">
        <v>97328</v>
      </c>
      <c r="E42" s="133">
        <v>101.484</v>
      </c>
      <c r="F42" s="133">
        <v>99.344</v>
      </c>
      <c r="G42" s="108">
        <f>+C42/(E42/100)</f>
        <v>27785.660793819716</v>
      </c>
      <c r="H42" s="108">
        <f>+D42/(F42/100)</f>
        <v>97970.6877113867</v>
      </c>
      <c r="I42" s="105">
        <f>+G42+H42</f>
        <v>125756.3485052064</v>
      </c>
    </row>
    <row r="43" spans="1:9" ht="11.25">
      <c r="A43" s="106"/>
      <c r="B43" s="114"/>
      <c r="C43" s="86"/>
      <c r="D43" s="109"/>
      <c r="E43" s="109"/>
      <c r="F43" s="109"/>
      <c r="G43" s="109"/>
      <c r="H43" s="109"/>
      <c r="I43" s="111"/>
    </row>
    <row r="44" spans="1:9" ht="11.25">
      <c r="A44" s="121" t="s">
        <v>147</v>
      </c>
      <c r="B44" s="95" t="s">
        <v>55</v>
      </c>
      <c r="C44" s="86">
        <v>16967</v>
      </c>
      <c r="D44" s="109">
        <v>524801</v>
      </c>
      <c r="E44" s="133">
        <v>102.421</v>
      </c>
      <c r="F44" s="133">
        <v>103.863</v>
      </c>
      <c r="G44" s="108">
        <f>+C44/(E44/100)</f>
        <v>16565.93862586774</v>
      </c>
      <c r="H44" s="108">
        <f>+D44/(F44/100)</f>
        <v>505281.9579638563</v>
      </c>
      <c r="I44" s="105">
        <f>+G44+H44</f>
        <v>521847.896589724</v>
      </c>
    </row>
    <row r="45" spans="1:9" ht="11.25">
      <c r="A45" s="106"/>
      <c r="B45" s="114"/>
      <c r="C45" s="86"/>
      <c r="D45" s="109"/>
      <c r="E45" s="109"/>
      <c r="F45" s="109"/>
      <c r="G45" s="109"/>
      <c r="H45" s="109"/>
      <c r="I45" s="111"/>
    </row>
    <row r="46" spans="1:9" ht="11.25">
      <c r="A46" s="94" t="s">
        <v>148</v>
      </c>
      <c r="B46" s="95" t="s">
        <v>149</v>
      </c>
      <c r="C46" s="86"/>
      <c r="D46" s="109"/>
      <c r="E46" s="109"/>
      <c r="F46" s="109"/>
      <c r="G46" s="109"/>
      <c r="H46" s="109"/>
      <c r="I46" s="111"/>
    </row>
    <row r="47" spans="1:9" ht="11.25">
      <c r="A47" s="106" t="s">
        <v>150</v>
      </c>
      <c r="B47" s="114">
        <v>481</v>
      </c>
      <c r="C47" s="86">
        <v>4419</v>
      </c>
      <c r="D47" s="109">
        <v>15294</v>
      </c>
      <c r="E47" s="109">
        <v>120.815</v>
      </c>
      <c r="F47" s="133">
        <v>114.045</v>
      </c>
      <c r="G47" s="108">
        <f aca="true" t="shared" si="5" ref="G47:H54">+C47/(E47/100)</f>
        <v>3657.6584033439553</v>
      </c>
      <c r="H47" s="108">
        <f t="shared" si="5"/>
        <v>13410.495856898593</v>
      </c>
      <c r="I47" s="105">
        <f aca="true" t="shared" si="6" ref="I47:I54">+G47+H47</f>
        <v>17068.154260242547</v>
      </c>
    </row>
    <row r="48" spans="1:9" ht="11.25">
      <c r="A48" s="106" t="s">
        <v>151</v>
      </c>
      <c r="B48" s="114">
        <v>482</v>
      </c>
      <c r="C48" s="86">
        <v>715</v>
      </c>
      <c r="D48" s="109">
        <v>928</v>
      </c>
      <c r="E48" s="109">
        <v>282.194</v>
      </c>
      <c r="F48" s="133">
        <v>254.138</v>
      </c>
      <c r="G48" s="108">
        <f t="shared" si="5"/>
        <v>253.3717938723006</v>
      </c>
      <c r="H48" s="108">
        <f t="shared" si="5"/>
        <v>365.15593889933814</v>
      </c>
      <c r="I48" s="105">
        <f t="shared" si="6"/>
        <v>618.5277327716387</v>
      </c>
    </row>
    <row r="49" spans="1:9" ht="11.25">
      <c r="A49" s="106" t="s">
        <v>152</v>
      </c>
      <c r="B49" s="114">
        <v>483</v>
      </c>
      <c r="C49" s="86">
        <v>0</v>
      </c>
      <c r="D49" s="133">
        <v>0</v>
      </c>
      <c r="E49" s="133">
        <v>0</v>
      </c>
      <c r="F49" s="133">
        <v>0</v>
      </c>
      <c r="G49" s="108"/>
      <c r="H49" s="108"/>
      <c r="I49" s="105">
        <f t="shared" si="6"/>
        <v>0</v>
      </c>
    </row>
    <row r="50" spans="1:9" ht="11.25">
      <c r="A50" s="106" t="s">
        <v>153</v>
      </c>
      <c r="B50" s="114">
        <v>484</v>
      </c>
      <c r="C50" s="86">
        <v>863</v>
      </c>
      <c r="D50" s="133">
        <v>3821</v>
      </c>
      <c r="E50" s="133">
        <v>111.401</v>
      </c>
      <c r="F50" s="133">
        <v>102.897</v>
      </c>
      <c r="G50" s="108">
        <f t="shared" si="5"/>
        <v>774.6788628468327</v>
      </c>
      <c r="H50" s="108">
        <f t="shared" si="5"/>
        <v>3713.4221600241012</v>
      </c>
      <c r="I50" s="105">
        <f t="shared" si="6"/>
        <v>4488.101022870934</v>
      </c>
    </row>
    <row r="51" spans="1:9" ht="11.25">
      <c r="A51" s="106" t="s">
        <v>154</v>
      </c>
      <c r="B51" s="114">
        <v>485</v>
      </c>
      <c r="C51" s="86">
        <v>958</v>
      </c>
      <c r="D51" s="133">
        <v>4558</v>
      </c>
      <c r="E51" s="133">
        <v>102.314</v>
      </c>
      <c r="F51" s="133">
        <v>100.596</v>
      </c>
      <c r="G51" s="108">
        <f t="shared" si="5"/>
        <v>936.3332486267765</v>
      </c>
      <c r="H51" s="108">
        <f t="shared" si="5"/>
        <v>4530.995268201519</v>
      </c>
      <c r="I51" s="105">
        <f t="shared" si="6"/>
        <v>5467.3285168282955</v>
      </c>
    </row>
    <row r="52" spans="1:9" ht="11.25">
      <c r="A52" s="106" t="s">
        <v>155</v>
      </c>
      <c r="B52" s="114">
        <v>486</v>
      </c>
      <c r="C52" s="86">
        <v>10835</v>
      </c>
      <c r="D52" s="133">
        <v>7026</v>
      </c>
      <c r="E52" s="133">
        <v>151.323</v>
      </c>
      <c r="F52" s="133">
        <v>141.696</v>
      </c>
      <c r="G52" s="108">
        <f t="shared" si="5"/>
        <v>7160.180540962047</v>
      </c>
      <c r="H52" s="108">
        <f t="shared" si="5"/>
        <v>4958.5027100271</v>
      </c>
      <c r="I52" s="105">
        <f t="shared" si="6"/>
        <v>12118.683250989146</v>
      </c>
    </row>
    <row r="53" spans="1:9" ht="11.25">
      <c r="A53" s="106" t="s">
        <v>156</v>
      </c>
      <c r="B53" s="112">
        <v>487488492</v>
      </c>
      <c r="C53" s="86">
        <v>2109</v>
      </c>
      <c r="D53" s="133">
        <v>14713</v>
      </c>
      <c r="E53" s="133">
        <v>109.172</v>
      </c>
      <c r="F53" s="133">
        <v>110.164</v>
      </c>
      <c r="G53" s="108">
        <f t="shared" si="5"/>
        <v>1931.8140182464367</v>
      </c>
      <c r="H53" s="108">
        <f t="shared" si="5"/>
        <v>13355.54264551033</v>
      </c>
      <c r="I53" s="105">
        <f t="shared" si="6"/>
        <v>15287.356663756767</v>
      </c>
    </row>
    <row r="54" spans="1:9" ht="11.25">
      <c r="A54" s="106" t="s">
        <v>59</v>
      </c>
      <c r="B54" s="114">
        <v>493</v>
      </c>
      <c r="C54" s="86">
        <v>508</v>
      </c>
      <c r="D54" s="133">
        <v>15211</v>
      </c>
      <c r="E54" s="133">
        <v>114.619</v>
      </c>
      <c r="F54" s="133">
        <v>100.596</v>
      </c>
      <c r="G54" s="108">
        <f t="shared" si="5"/>
        <v>443.2074961393835</v>
      </c>
      <c r="H54" s="108">
        <f t="shared" si="5"/>
        <v>15120.879557835302</v>
      </c>
      <c r="I54" s="105">
        <f t="shared" si="6"/>
        <v>15564.087053974685</v>
      </c>
    </row>
    <row r="55" spans="1:9" ht="11.25">
      <c r="A55" s="106"/>
      <c r="B55" s="114"/>
      <c r="C55" s="86"/>
      <c r="D55" s="109"/>
      <c r="E55" s="109"/>
      <c r="F55" s="109"/>
      <c r="G55" s="109"/>
      <c r="H55" s="109"/>
      <c r="I55" s="111"/>
    </row>
    <row r="56" spans="1:9" ht="11.25">
      <c r="A56" s="94" t="s">
        <v>157</v>
      </c>
      <c r="B56" s="95">
        <v>51</v>
      </c>
      <c r="C56" s="86"/>
      <c r="D56" s="109"/>
      <c r="E56" s="109"/>
      <c r="F56" s="109"/>
      <c r="G56" s="109"/>
      <c r="H56" s="109"/>
      <c r="I56" s="111"/>
    </row>
    <row r="57" spans="1:9" ht="11.25">
      <c r="A57" s="106" t="s">
        <v>158</v>
      </c>
      <c r="B57" s="114">
        <v>511</v>
      </c>
      <c r="C57" s="86">
        <v>5299</v>
      </c>
      <c r="D57" s="133">
        <v>2272</v>
      </c>
      <c r="E57" s="133">
        <v>107.927</v>
      </c>
      <c r="F57" s="133">
        <v>107.233</v>
      </c>
      <c r="G57" s="108">
        <f aca="true" t="shared" si="7" ref="G57:H60">+C57/(E57/100)</f>
        <v>4909.800142689039</v>
      </c>
      <c r="H57" s="108">
        <f t="shared" si="7"/>
        <v>2118.7507576958587</v>
      </c>
      <c r="I57" s="105">
        <f>+G57+H57</f>
        <v>7028.550900384897</v>
      </c>
    </row>
    <row r="58" spans="1:9" ht="11.25">
      <c r="A58" s="106" t="s">
        <v>159</v>
      </c>
      <c r="B58" s="114">
        <v>512</v>
      </c>
      <c r="C58" s="86">
        <v>3774</v>
      </c>
      <c r="D58" s="133">
        <v>2729</v>
      </c>
      <c r="E58" s="133">
        <v>101.307</v>
      </c>
      <c r="F58" s="133">
        <v>104.657</v>
      </c>
      <c r="G58" s="108">
        <f t="shared" si="7"/>
        <v>3725.310195741657</v>
      </c>
      <c r="H58" s="108">
        <f t="shared" si="7"/>
        <v>2607.5656668928023</v>
      </c>
      <c r="I58" s="105">
        <f>+G58+H58</f>
        <v>6332.875862634459</v>
      </c>
    </row>
    <row r="59" spans="1:9" ht="11.25">
      <c r="A59" s="106" t="s">
        <v>160</v>
      </c>
      <c r="B59" s="114">
        <v>513</v>
      </c>
      <c r="C59" s="86">
        <v>52485</v>
      </c>
      <c r="D59" s="133">
        <v>16929</v>
      </c>
      <c r="E59" s="133">
        <v>105.309</v>
      </c>
      <c r="F59" s="133">
        <v>125.832</v>
      </c>
      <c r="G59" s="108">
        <f t="shared" si="7"/>
        <v>49839.04509586075</v>
      </c>
      <c r="H59" s="108">
        <f t="shared" si="7"/>
        <v>13453.652489032998</v>
      </c>
      <c r="I59" s="105">
        <f>+G59+H59</f>
        <v>63292.69758489374</v>
      </c>
    </row>
    <row r="60" spans="1:9" ht="11.25">
      <c r="A60" s="106" t="s">
        <v>161</v>
      </c>
      <c r="B60" s="114">
        <v>514</v>
      </c>
      <c r="C60" s="86">
        <v>3926</v>
      </c>
      <c r="D60" s="133">
        <v>1063</v>
      </c>
      <c r="E60" s="133">
        <v>108.202</v>
      </c>
      <c r="F60" s="133">
        <v>106.402</v>
      </c>
      <c r="G60" s="108">
        <f t="shared" si="7"/>
        <v>3628.3987356980465</v>
      </c>
      <c r="H60" s="108">
        <f t="shared" si="7"/>
        <v>999.0413714027932</v>
      </c>
      <c r="I60" s="105">
        <f>+G60+H60</f>
        <v>4627.44010710084</v>
      </c>
    </row>
    <row r="61" spans="1:9" ht="11.25">
      <c r="A61" s="106"/>
      <c r="B61" s="114"/>
      <c r="C61" s="86"/>
      <c r="D61" s="109"/>
      <c r="E61" s="109"/>
      <c r="F61" s="109"/>
      <c r="G61" s="109"/>
      <c r="H61" s="109"/>
      <c r="I61" s="111"/>
    </row>
    <row r="62" spans="1:9" ht="11.25">
      <c r="A62" s="94" t="s">
        <v>162</v>
      </c>
      <c r="B62" s="95">
        <v>52</v>
      </c>
      <c r="C62" s="86"/>
      <c r="D62" s="109"/>
      <c r="E62" s="109"/>
      <c r="F62" s="109"/>
      <c r="G62" s="109"/>
      <c r="H62" s="109"/>
      <c r="I62" s="111"/>
    </row>
    <row r="63" spans="1:9" ht="11.25">
      <c r="A63" s="106" t="s">
        <v>163</v>
      </c>
      <c r="B63" s="114">
        <v>521</v>
      </c>
      <c r="C63" s="86">
        <v>4175</v>
      </c>
      <c r="D63" s="133">
        <v>3120</v>
      </c>
      <c r="E63" s="133">
        <v>108.409</v>
      </c>
      <c r="F63" s="133">
        <v>112.301</v>
      </c>
      <c r="G63" s="108">
        <f aca="true" t="shared" si="8" ref="G63:H67">+C63/(E63/100)</f>
        <v>3851.1562693134333</v>
      </c>
      <c r="H63" s="108">
        <f t="shared" si="8"/>
        <v>2778.247744899867</v>
      </c>
      <c r="I63" s="105">
        <f>+G63+H63</f>
        <v>6629.4040142133</v>
      </c>
    </row>
    <row r="64" spans="1:9" ht="11.25">
      <c r="A64" s="106" t="s">
        <v>164</v>
      </c>
      <c r="B64" s="114">
        <v>522</v>
      </c>
      <c r="C64" s="86">
        <v>151538</v>
      </c>
      <c r="D64" s="133">
        <v>57981</v>
      </c>
      <c r="E64" s="133">
        <v>109.309</v>
      </c>
      <c r="F64" s="133">
        <v>103.346</v>
      </c>
      <c r="G64" s="108">
        <f t="shared" si="8"/>
        <v>138632.68349358242</v>
      </c>
      <c r="H64" s="108">
        <f t="shared" si="8"/>
        <v>56103.76792522207</v>
      </c>
      <c r="I64" s="105">
        <f>+G64+H64</f>
        <v>194736.45141880447</v>
      </c>
    </row>
    <row r="65" spans="1:9" ht="11.25">
      <c r="A65" s="106" t="s">
        <v>165</v>
      </c>
      <c r="B65" s="114">
        <v>523</v>
      </c>
      <c r="C65" s="86">
        <v>32224</v>
      </c>
      <c r="D65" s="133">
        <v>14560</v>
      </c>
      <c r="E65" s="133">
        <v>103.313</v>
      </c>
      <c r="F65" s="133">
        <v>102.492</v>
      </c>
      <c r="G65" s="108">
        <f t="shared" si="8"/>
        <v>31190.653644749447</v>
      </c>
      <c r="H65" s="108">
        <f t="shared" si="8"/>
        <v>14205.986808726533</v>
      </c>
      <c r="I65" s="105">
        <f>+G65+H65</f>
        <v>45396.64045347598</v>
      </c>
    </row>
    <row r="66" spans="1:9" ht="11.25">
      <c r="A66" s="106" t="s">
        <v>166</v>
      </c>
      <c r="B66" s="114">
        <v>524</v>
      </c>
      <c r="C66" s="86">
        <v>61677</v>
      </c>
      <c r="D66" s="133">
        <v>27292</v>
      </c>
      <c r="E66" s="133">
        <v>100.351</v>
      </c>
      <c r="F66" s="133">
        <v>97.925</v>
      </c>
      <c r="G66" s="108">
        <f t="shared" si="8"/>
        <v>61461.2709390041</v>
      </c>
      <c r="H66" s="108">
        <f t="shared" si="8"/>
        <v>27870.308909880012</v>
      </c>
      <c r="I66" s="105">
        <f>+G66+H66</f>
        <v>89331.57984888411</v>
      </c>
    </row>
    <row r="67" spans="1:9" ht="11.25">
      <c r="A67" s="106" t="s">
        <v>167</v>
      </c>
      <c r="B67" s="114">
        <v>525</v>
      </c>
      <c r="C67" s="86">
        <v>49093</v>
      </c>
      <c r="D67" s="133">
        <v>31069</v>
      </c>
      <c r="E67" s="133">
        <v>108.565</v>
      </c>
      <c r="F67" s="133">
        <v>103.553</v>
      </c>
      <c r="G67" s="108">
        <f t="shared" si="8"/>
        <v>45219.914337033115</v>
      </c>
      <c r="H67" s="108">
        <f t="shared" si="8"/>
        <v>30002.993636109044</v>
      </c>
      <c r="I67" s="105">
        <f>+G67+H67</f>
        <v>75222.90797314217</v>
      </c>
    </row>
    <row r="68" spans="1:9" ht="11.25">
      <c r="A68" s="106"/>
      <c r="B68" s="114"/>
      <c r="C68" s="86"/>
      <c r="D68" s="109"/>
      <c r="E68" s="109"/>
      <c r="F68" s="109"/>
      <c r="G68" s="109"/>
      <c r="H68" s="109"/>
      <c r="I68" s="111"/>
    </row>
    <row r="69" spans="1:9" ht="11.25">
      <c r="A69" s="94" t="s">
        <v>168</v>
      </c>
      <c r="B69" s="95">
        <v>53</v>
      </c>
      <c r="C69" s="86"/>
      <c r="D69" s="109"/>
      <c r="E69" s="109"/>
      <c r="F69" s="109"/>
      <c r="G69" s="109"/>
      <c r="H69" s="109"/>
      <c r="I69" s="111"/>
    </row>
    <row r="70" spans="1:9" ht="11.25">
      <c r="A70" s="106" t="s">
        <v>169</v>
      </c>
      <c r="B70" s="114">
        <v>531</v>
      </c>
      <c r="C70" s="86">
        <v>194724</v>
      </c>
      <c r="D70" s="133">
        <v>126935</v>
      </c>
      <c r="E70" s="133">
        <v>98.521</v>
      </c>
      <c r="F70" s="133">
        <v>102.255</v>
      </c>
      <c r="G70" s="108">
        <f>+C70/(E70/100)</f>
        <v>197647.2021193451</v>
      </c>
      <c r="H70" s="108">
        <f>+D70/(F70/100)</f>
        <v>124135.73908366341</v>
      </c>
      <c r="I70" s="105">
        <f>+G70+H70</f>
        <v>321782.9412030085</v>
      </c>
    </row>
    <row r="71" spans="1:9" ht="11.25">
      <c r="A71" s="106" t="s">
        <v>170</v>
      </c>
      <c r="B71" s="112">
        <v>532533</v>
      </c>
      <c r="C71" s="86">
        <v>4855</v>
      </c>
      <c r="D71" s="133">
        <v>5896</v>
      </c>
      <c r="E71" s="133">
        <v>103.928</v>
      </c>
      <c r="F71" s="133">
        <v>114.612</v>
      </c>
      <c r="G71" s="108">
        <f>+C71/(E71/100)</f>
        <v>4671.503348472019</v>
      </c>
      <c r="H71" s="108">
        <f>+D71/(F71/100)</f>
        <v>5144.31298642376</v>
      </c>
      <c r="I71" s="105">
        <f>+G71+H71</f>
        <v>9815.816334895779</v>
      </c>
    </row>
    <row r="72" spans="1:9" ht="11.25">
      <c r="A72" s="122"/>
      <c r="B72" s="114"/>
      <c r="C72" s="86"/>
      <c r="D72" s="109"/>
      <c r="E72" s="109"/>
      <c r="F72" s="109"/>
      <c r="G72" s="109"/>
      <c r="H72" s="109"/>
      <c r="I72" s="111"/>
    </row>
    <row r="73" spans="1:9" ht="11.25">
      <c r="A73" s="121" t="s">
        <v>171</v>
      </c>
      <c r="B73" s="95">
        <v>54</v>
      </c>
      <c r="C73" s="86"/>
      <c r="D73" s="109"/>
      <c r="E73" s="109"/>
      <c r="F73" s="109"/>
      <c r="G73" s="109"/>
      <c r="H73" s="109"/>
      <c r="I73" s="111"/>
    </row>
    <row r="74" spans="1:9" ht="11.25">
      <c r="A74" s="106" t="s">
        <v>172</v>
      </c>
      <c r="B74" s="114">
        <v>5411</v>
      </c>
      <c r="C74" s="86">
        <v>7946</v>
      </c>
      <c r="D74" s="109">
        <v>3965</v>
      </c>
      <c r="E74" s="109">
        <v>98.803</v>
      </c>
      <c r="F74" s="133">
        <v>104.297</v>
      </c>
      <c r="G74" s="108">
        <f aca="true" t="shared" si="9" ref="G74:H76">+C74/(E74/100)</f>
        <v>8042.265923099501</v>
      </c>
      <c r="H74" s="108">
        <f t="shared" si="9"/>
        <v>3801.6433837981917</v>
      </c>
      <c r="I74" s="105">
        <f>+G74+H74</f>
        <v>11843.909306897693</v>
      </c>
    </row>
    <row r="75" spans="1:9" ht="11.25">
      <c r="A75" s="106" t="s">
        <v>173</v>
      </c>
      <c r="B75" s="114">
        <v>5415</v>
      </c>
      <c r="C75" s="86">
        <v>12157</v>
      </c>
      <c r="D75" s="133">
        <v>673</v>
      </c>
      <c r="E75" s="133">
        <v>106.667</v>
      </c>
      <c r="F75" s="133">
        <v>117.888</v>
      </c>
      <c r="G75" s="108">
        <f t="shared" si="9"/>
        <v>11397.151883900362</v>
      </c>
      <c r="H75" s="108">
        <f t="shared" si="9"/>
        <v>570.8808360477741</v>
      </c>
      <c r="I75" s="105">
        <f>+G75+H75</f>
        <v>11968.032719948136</v>
      </c>
    </row>
    <row r="76" spans="1:9" ht="11.25">
      <c r="A76" s="106" t="s">
        <v>174</v>
      </c>
      <c r="B76" s="114" t="s">
        <v>175</v>
      </c>
      <c r="C76" s="86">
        <v>34821</v>
      </c>
      <c r="D76" s="133">
        <v>6153</v>
      </c>
      <c r="E76" s="133">
        <v>105.909</v>
      </c>
      <c r="F76" s="133">
        <v>112.197</v>
      </c>
      <c r="G76" s="108">
        <f t="shared" si="9"/>
        <v>32878.225646545616</v>
      </c>
      <c r="H76" s="108">
        <f t="shared" si="9"/>
        <v>5484.103853044198</v>
      </c>
      <c r="I76" s="105">
        <f>+G76+H76</f>
        <v>38362.32949958982</v>
      </c>
    </row>
    <row r="77" spans="1:9" ht="11.25">
      <c r="A77" s="106"/>
      <c r="B77" s="114"/>
      <c r="C77" s="86"/>
      <c r="D77" s="109"/>
      <c r="E77" s="109"/>
      <c r="F77" s="109"/>
      <c r="G77" s="109"/>
      <c r="H77" s="109"/>
      <c r="I77" s="111"/>
    </row>
    <row r="78" spans="1:9" ht="11.25">
      <c r="A78" s="121" t="s">
        <v>176</v>
      </c>
      <c r="B78" s="95">
        <v>55</v>
      </c>
      <c r="C78" s="86">
        <v>131351</v>
      </c>
      <c r="D78" s="133">
        <v>70174</v>
      </c>
      <c r="E78" s="133">
        <v>102.096</v>
      </c>
      <c r="F78" s="133">
        <v>102.942</v>
      </c>
      <c r="G78" s="108">
        <f>+C78/(E78/100)</f>
        <v>128654.40369847984</v>
      </c>
      <c r="H78" s="108">
        <f>+D78/(F78/100)</f>
        <v>68168.48322356278</v>
      </c>
      <c r="I78" s="105">
        <f>+G78+H78</f>
        <v>196822.88692204264</v>
      </c>
    </row>
    <row r="79" spans="1:9" ht="11.25">
      <c r="A79" s="106"/>
      <c r="B79" s="114"/>
      <c r="C79" s="86"/>
      <c r="D79" s="109"/>
      <c r="E79" s="109"/>
      <c r="F79" s="109"/>
      <c r="G79" s="109"/>
      <c r="H79" s="109"/>
      <c r="I79" s="111"/>
    </row>
    <row r="80" spans="1:9" ht="11.25">
      <c r="A80" s="121" t="s">
        <v>177</v>
      </c>
      <c r="B80" s="114"/>
      <c r="C80" s="86"/>
      <c r="D80" s="109"/>
      <c r="E80" s="109"/>
      <c r="F80" s="109"/>
      <c r="G80" s="109"/>
      <c r="H80" s="109"/>
      <c r="I80" s="111"/>
    </row>
    <row r="81" spans="1:9" ht="11.25">
      <c r="A81" s="106" t="s">
        <v>178</v>
      </c>
      <c r="B81" s="114">
        <v>561</v>
      </c>
      <c r="C81" s="86">
        <v>19709</v>
      </c>
      <c r="D81" s="109">
        <v>6904</v>
      </c>
      <c r="E81" s="109">
        <v>103.119</v>
      </c>
      <c r="F81" s="133">
        <v>119.13</v>
      </c>
      <c r="G81" s="108">
        <f>+C81/(E81/100)</f>
        <v>19112.869597261415</v>
      </c>
      <c r="H81" s="108">
        <f>+D81/(F81/100)</f>
        <v>5795.3496180643</v>
      </c>
      <c r="I81" s="105">
        <f>+G81+H81</f>
        <v>24908.219215325713</v>
      </c>
    </row>
    <row r="82" spans="1:9" ht="11.25">
      <c r="A82" s="106" t="s">
        <v>179</v>
      </c>
      <c r="B82" s="114">
        <v>562</v>
      </c>
      <c r="C82" s="86">
        <v>3636</v>
      </c>
      <c r="D82" s="109">
        <v>1639</v>
      </c>
      <c r="E82" s="109">
        <v>118.297</v>
      </c>
      <c r="F82" s="133">
        <v>122.605</v>
      </c>
      <c r="G82" s="108">
        <f>+C82/(E82/100)</f>
        <v>3073.619787484044</v>
      </c>
      <c r="H82" s="108">
        <f>+D82/(F82/100)</f>
        <v>1336.813343664614</v>
      </c>
      <c r="I82" s="105">
        <f>+G82+H82</f>
        <v>4410.4331311486585</v>
      </c>
    </row>
    <row r="83" spans="1:9" ht="11.25">
      <c r="A83" s="106"/>
      <c r="B83" s="114"/>
      <c r="C83" s="86"/>
      <c r="D83" s="109"/>
      <c r="E83" s="109"/>
      <c r="F83" s="109"/>
      <c r="G83" s="109"/>
      <c r="H83" s="109"/>
      <c r="I83" s="111"/>
    </row>
    <row r="84" spans="1:9" ht="11.25">
      <c r="A84" s="101" t="s">
        <v>180</v>
      </c>
      <c r="B84" s="95">
        <v>61</v>
      </c>
      <c r="C84" s="86">
        <v>3572</v>
      </c>
      <c r="D84" s="109">
        <v>1099</v>
      </c>
      <c r="E84" s="109">
        <v>105.457</v>
      </c>
      <c r="F84" s="133">
        <v>101.439</v>
      </c>
      <c r="G84" s="108">
        <f>+C84/(E84/100)</f>
        <v>3387.1625401822544</v>
      </c>
      <c r="H84" s="108">
        <f>+D84/(F84/100)</f>
        <v>1083.4097339287653</v>
      </c>
      <c r="I84" s="105">
        <f>+G84+H84</f>
        <v>4470.572274111019</v>
      </c>
    </row>
    <row r="85" spans="1:9" ht="11.25">
      <c r="A85" s="106"/>
      <c r="B85" s="114"/>
      <c r="C85" s="86"/>
      <c r="D85" s="109"/>
      <c r="E85" s="109"/>
      <c r="F85" s="109"/>
      <c r="G85" s="109"/>
      <c r="H85" s="109"/>
      <c r="I85" s="111"/>
    </row>
    <row r="86" spans="1:9" ht="11.25">
      <c r="A86" s="94" t="s">
        <v>181</v>
      </c>
      <c r="B86" s="95">
        <v>62</v>
      </c>
      <c r="C86" s="86"/>
      <c r="D86" s="109"/>
      <c r="E86" s="109"/>
      <c r="F86" s="109"/>
      <c r="G86" s="109"/>
      <c r="H86" s="109"/>
      <c r="I86" s="111"/>
    </row>
    <row r="87" spans="1:9" ht="11.25">
      <c r="A87" s="106" t="s">
        <v>64</v>
      </c>
      <c r="B87" s="114">
        <v>621</v>
      </c>
      <c r="C87" s="86">
        <v>61432</v>
      </c>
      <c r="D87" s="109">
        <v>2413</v>
      </c>
      <c r="E87" s="109">
        <v>99.836</v>
      </c>
      <c r="F87" s="109">
        <v>102.713</v>
      </c>
      <c r="G87" s="108">
        <f aca="true" t="shared" si="10" ref="G87:H90">+C87/(E87/100)</f>
        <v>61532.91397892543</v>
      </c>
      <c r="H87" s="108">
        <f t="shared" si="10"/>
        <v>2349.2644553269793</v>
      </c>
      <c r="I87" s="105">
        <f>+G87+H87</f>
        <v>63882.17843425241</v>
      </c>
    </row>
    <row r="88" spans="1:9" ht="11.25">
      <c r="A88" s="106" t="s">
        <v>66</v>
      </c>
      <c r="B88" s="114">
        <v>622</v>
      </c>
      <c r="C88" s="86">
        <v>8549</v>
      </c>
      <c r="D88" s="109">
        <v>961</v>
      </c>
      <c r="E88" s="109">
        <v>104.916</v>
      </c>
      <c r="F88" s="109">
        <v>98.886</v>
      </c>
      <c r="G88" s="108">
        <f t="shared" si="10"/>
        <v>8148.423500705328</v>
      </c>
      <c r="H88" s="108">
        <f t="shared" si="10"/>
        <v>971.8261432356451</v>
      </c>
      <c r="I88" s="105">
        <f>+G88+H88</f>
        <v>9120.249643940973</v>
      </c>
    </row>
    <row r="89" spans="1:9" ht="11.25">
      <c r="A89" s="106" t="s">
        <v>182</v>
      </c>
      <c r="B89" s="114">
        <v>623</v>
      </c>
      <c r="C89" s="86">
        <v>14208</v>
      </c>
      <c r="D89" s="109">
        <v>1653</v>
      </c>
      <c r="E89" s="109">
        <v>102.124</v>
      </c>
      <c r="F89" s="109">
        <v>102.394</v>
      </c>
      <c r="G89" s="108">
        <f t="shared" si="10"/>
        <v>13912.498531197369</v>
      </c>
      <c r="H89" s="108">
        <f t="shared" si="10"/>
        <v>1614.3524034611403</v>
      </c>
      <c r="I89" s="105">
        <f>+G89+H89</f>
        <v>15526.850934658509</v>
      </c>
    </row>
    <row r="90" spans="1:9" ht="11.25">
      <c r="A90" s="119" t="s">
        <v>183</v>
      </c>
      <c r="B90" s="114">
        <v>624</v>
      </c>
      <c r="C90" s="86">
        <v>11745</v>
      </c>
      <c r="D90" s="109">
        <v>1350</v>
      </c>
      <c r="E90" s="109">
        <v>104.946</v>
      </c>
      <c r="F90" s="109">
        <v>101.793</v>
      </c>
      <c r="G90" s="108">
        <f t="shared" si="10"/>
        <v>11191.469898805099</v>
      </c>
      <c r="H90" s="108">
        <f t="shared" si="10"/>
        <v>1326.2208599805488</v>
      </c>
      <c r="I90" s="105">
        <f>+G90+H90</f>
        <v>12517.690758785648</v>
      </c>
    </row>
    <row r="91" spans="1:9" ht="11.25">
      <c r="A91" s="106"/>
      <c r="B91" s="114"/>
      <c r="C91" s="86"/>
      <c r="D91" s="109"/>
      <c r="E91" s="109"/>
      <c r="F91" s="109"/>
      <c r="G91" s="109"/>
      <c r="H91" s="109"/>
      <c r="I91" s="111"/>
    </row>
    <row r="92" spans="1:9" ht="11.25">
      <c r="A92" s="94" t="s">
        <v>184</v>
      </c>
      <c r="B92" s="95">
        <v>71</v>
      </c>
      <c r="C92" s="86"/>
      <c r="D92" s="109"/>
      <c r="E92" s="109"/>
      <c r="F92" s="109"/>
      <c r="G92" s="109"/>
      <c r="H92" s="109"/>
      <c r="I92" s="111"/>
    </row>
    <row r="93" spans="1:9" ht="11.25">
      <c r="A93" s="106" t="s">
        <v>185</v>
      </c>
      <c r="B93" s="112">
        <v>711712</v>
      </c>
      <c r="C93" s="86">
        <v>3831</v>
      </c>
      <c r="D93" s="109">
        <v>3200</v>
      </c>
      <c r="E93" s="109">
        <v>125.473</v>
      </c>
      <c r="F93" s="109">
        <v>105.913</v>
      </c>
      <c r="G93" s="108">
        <f>+C93/(E93/100)</f>
        <v>3053.2465151865345</v>
      </c>
      <c r="H93" s="108">
        <f>+D93/(F93/100)</f>
        <v>3021.347709912853</v>
      </c>
      <c r="I93" s="105">
        <f>+G93+H93</f>
        <v>6074.594225099388</v>
      </c>
    </row>
    <row r="94" spans="1:9" ht="11.25">
      <c r="A94" s="106" t="s">
        <v>186</v>
      </c>
      <c r="B94" s="114">
        <v>713</v>
      </c>
      <c r="C94" s="86">
        <v>5685</v>
      </c>
      <c r="D94" s="109">
        <v>6259</v>
      </c>
      <c r="E94" s="109">
        <v>122.283</v>
      </c>
      <c r="F94" s="109">
        <v>105.82</v>
      </c>
      <c r="G94" s="108">
        <f>+C94/(E94/100)</f>
        <v>4649.0517897009395</v>
      </c>
      <c r="H94" s="108">
        <f>+D94/(F94/100)</f>
        <v>5914.760914760915</v>
      </c>
      <c r="I94" s="105">
        <f>+G94+H94</f>
        <v>10563.812704461854</v>
      </c>
    </row>
    <row r="95" spans="1:9" ht="11.25">
      <c r="A95" s="106"/>
      <c r="B95" s="114"/>
      <c r="C95" s="86"/>
      <c r="D95" s="109"/>
      <c r="E95" s="109"/>
      <c r="F95" s="109"/>
      <c r="G95" s="109"/>
      <c r="H95" s="109"/>
      <c r="I95" s="111"/>
    </row>
    <row r="96" spans="1:9" ht="11.25">
      <c r="A96" s="121" t="s">
        <v>187</v>
      </c>
      <c r="B96" s="95">
        <v>72</v>
      </c>
      <c r="C96" s="86"/>
      <c r="D96" s="109"/>
      <c r="E96" s="109"/>
      <c r="F96" s="109"/>
      <c r="G96" s="109"/>
      <c r="H96" s="109"/>
      <c r="I96" s="111"/>
    </row>
    <row r="97" spans="1:9" ht="11.25">
      <c r="A97" s="106" t="s">
        <v>71</v>
      </c>
      <c r="B97" s="114">
        <v>721</v>
      </c>
      <c r="C97" s="86">
        <v>580</v>
      </c>
      <c r="D97" s="109">
        <v>263</v>
      </c>
      <c r="E97" s="109">
        <v>126.215</v>
      </c>
      <c r="F97" s="109">
        <v>104.313</v>
      </c>
      <c r="G97" s="108">
        <f>+C97/(E97/100)</f>
        <v>459.5333359743295</v>
      </c>
      <c r="H97" s="108">
        <f>+D97/(F97/100)</f>
        <v>252.12581365697466</v>
      </c>
      <c r="I97" s="105">
        <f>+G97+H97</f>
        <v>711.6591496313041</v>
      </c>
    </row>
    <row r="98" spans="1:9" ht="11.25">
      <c r="A98" s="106" t="s">
        <v>73</v>
      </c>
      <c r="B98" s="114">
        <v>722</v>
      </c>
      <c r="C98" s="86">
        <v>1475</v>
      </c>
      <c r="D98" s="109">
        <v>87365</v>
      </c>
      <c r="E98" s="109">
        <v>103.644</v>
      </c>
      <c r="F98" s="109">
        <v>102.524</v>
      </c>
      <c r="G98" s="108">
        <f>+C98/(E98/100)</f>
        <v>1423.14075103238</v>
      </c>
      <c r="H98" s="108">
        <f>+D98/(F98/100)</f>
        <v>85214.19374975616</v>
      </c>
      <c r="I98" s="105">
        <f>+G98+H98</f>
        <v>86637.33450078854</v>
      </c>
    </row>
    <row r="99" spans="1:9" ht="11.25">
      <c r="A99" s="106"/>
      <c r="B99" s="114"/>
      <c r="C99" s="86"/>
      <c r="D99" s="109"/>
      <c r="E99" s="109"/>
      <c r="F99" s="109"/>
      <c r="G99" s="109"/>
      <c r="H99" s="109"/>
      <c r="I99" s="111"/>
    </row>
    <row r="100" spans="1:9" ht="11.25">
      <c r="A100" s="123" t="s">
        <v>188</v>
      </c>
      <c r="B100" s="99">
        <v>81</v>
      </c>
      <c r="C100" s="134">
        <v>28891</v>
      </c>
      <c r="D100" s="125">
        <v>36691</v>
      </c>
      <c r="E100" s="125">
        <v>104.22</v>
      </c>
      <c r="F100" s="125">
        <v>98.503</v>
      </c>
      <c r="G100" s="124">
        <f>+C100/(E100/100)</f>
        <v>27721.16676261754</v>
      </c>
      <c r="H100" s="124">
        <f>+D100/(F100/100)</f>
        <v>37248.61171740962</v>
      </c>
      <c r="I100" s="127">
        <f>+G100+H100</f>
        <v>64969.77848002716</v>
      </c>
    </row>
    <row r="102" ht="11.25">
      <c r="B102" s="131" t="s">
        <v>189</v>
      </c>
    </row>
  </sheetData>
  <mergeCells count="6">
    <mergeCell ref="A1:I1"/>
    <mergeCell ref="A2:I2"/>
    <mergeCell ref="C3:I3"/>
    <mergeCell ref="C4:D4"/>
    <mergeCell ref="E4:F4"/>
    <mergeCell ref="G4:H4"/>
  </mergeCells>
  <conditionalFormatting sqref="E21:F31 E33:F34">
    <cfRule type="cellIs" priority="1" dxfId="0" operator="equal" stopIfTrue="1">
      <formula>0</formula>
    </cfRule>
  </conditionalFormatting>
  <printOptions horizontalCentered="1"/>
  <pageMargins left="0.75" right="0.75" top="1" bottom="1" header="0.5" footer="0.5"/>
  <pageSetup fitToHeight="2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NOTES</dc:creator>
  <cp:keywords/>
  <dc:description/>
  <cp:lastModifiedBy> NOTES</cp:lastModifiedBy>
  <cp:lastPrinted>2010-04-16T18:37:28Z</cp:lastPrinted>
  <dcterms:created xsi:type="dcterms:W3CDTF">2010-01-27T21:24:28Z</dcterms:created>
  <dcterms:modified xsi:type="dcterms:W3CDTF">2010-04-16T18:37:46Z</dcterms:modified>
  <cp:category/>
  <cp:version/>
  <cp:contentType/>
  <cp:contentStatus/>
</cp:coreProperties>
</file>